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600" windowHeight="7935" firstSheet="1" activeTab="5"/>
  </bookViews>
  <sheets>
    <sheet name="Лист1" sheetId="1" state="hidden" r:id="rId1"/>
    <sheet name="1 нед 2020" sheetId="2" r:id="rId2"/>
    <sheet name="2 нед 2020" sheetId="3" r:id="rId3"/>
    <sheet name="Лист2" sheetId="4" state="hidden" r:id="rId4"/>
    <sheet name="1 неделя ГПД город" sheetId="5" r:id="rId5"/>
    <sheet name="2 неделя ГПД город" sheetId="6" r:id="rId6"/>
  </sheets>
  <definedNames>
    <definedName name="_xlnm.Print_Area" localSheetId="1">'1 нед 2020'!$A$1:$Q$141</definedName>
    <definedName name="_xlnm.Print_Area" localSheetId="4">'1 неделя ГПД город'!$A$1:$H$37</definedName>
    <definedName name="_xlnm.Print_Area" localSheetId="2">'2 нед 2020'!$A$1:$Q$141</definedName>
    <definedName name="_xlnm.Print_Area" localSheetId="5">'2 неделя ГПД город'!$A$1:$H$37</definedName>
  </definedNames>
  <calcPr fullCalcOnLoad="1"/>
</workbook>
</file>

<file path=xl/sharedStrings.xml><?xml version="1.0" encoding="utf-8"?>
<sst xmlns="http://schemas.openxmlformats.org/spreadsheetml/2006/main" count="632" uniqueCount="137">
  <si>
    <t>день</t>
  </si>
  <si>
    <t>наименование бллюда</t>
  </si>
  <si>
    <t>выход</t>
  </si>
  <si>
    <t>г</t>
  </si>
  <si>
    <t>цена за кг</t>
  </si>
  <si>
    <t>сумма</t>
  </si>
  <si>
    <t>бюджет</t>
  </si>
  <si>
    <t>вн.бюд</t>
  </si>
  <si>
    <t>капуста</t>
  </si>
  <si>
    <t>сахар</t>
  </si>
  <si>
    <t>соль</t>
  </si>
  <si>
    <t>макароны</t>
  </si>
  <si>
    <t>заварка</t>
  </si>
  <si>
    <t>всего</t>
  </si>
  <si>
    <t>морковь</t>
  </si>
  <si>
    <t>картофель</t>
  </si>
  <si>
    <t>молоко</t>
  </si>
  <si>
    <t>лук</t>
  </si>
  <si>
    <t>горох</t>
  </si>
  <si>
    <t>наименование блюда</t>
  </si>
  <si>
    <t>1 неделя (второе питание)</t>
  </si>
  <si>
    <t>крупа рисовая</t>
  </si>
  <si>
    <t>крупа ячневая</t>
  </si>
  <si>
    <t>1 неделя (первое питание)</t>
  </si>
  <si>
    <t>понедельник</t>
  </si>
  <si>
    <t>вторник</t>
  </si>
  <si>
    <t>среда</t>
  </si>
  <si>
    <t>четверг</t>
  </si>
  <si>
    <t>пятница</t>
  </si>
  <si>
    <t>суббота</t>
  </si>
  <si>
    <t>2 неделя (первое питание)</t>
  </si>
  <si>
    <t>масло растительное</t>
  </si>
  <si>
    <t>масло сливочное</t>
  </si>
  <si>
    <t xml:space="preserve"> Щи с мясом</t>
  </si>
  <si>
    <t>мясо говяжье</t>
  </si>
  <si>
    <t>крупа гречневая</t>
  </si>
  <si>
    <t xml:space="preserve"> Суп с макаронами и с мясом</t>
  </si>
  <si>
    <t>Картофельное пюре</t>
  </si>
  <si>
    <t>2 неделя (второе питание)</t>
  </si>
  <si>
    <t>свекла</t>
  </si>
  <si>
    <t>Биточки рыбные</t>
  </si>
  <si>
    <t>мясо</t>
  </si>
  <si>
    <t>мука пшеничная</t>
  </si>
  <si>
    <t>рыба горбуша</t>
  </si>
  <si>
    <t>150/5</t>
  </si>
  <si>
    <t>150/6</t>
  </si>
  <si>
    <t xml:space="preserve">макароны </t>
  </si>
  <si>
    <t>Чай с сахаром</t>
  </si>
  <si>
    <t>Каша пшенная</t>
  </si>
  <si>
    <t>крупа пшено</t>
  </si>
  <si>
    <t>Каша рисовая</t>
  </si>
  <si>
    <t>Каша ячневая</t>
  </si>
  <si>
    <t>Суп гороховый с мясом</t>
  </si>
  <si>
    <t>крупа овсяная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</si>
  <si>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</si>
  <si>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 неделя (первое питание) начальные классы</t>
  </si>
  <si>
    <t>Какао с молоком</t>
  </si>
  <si>
    <t>мясо говядины</t>
  </si>
  <si>
    <t>Кофейный напиток с молоком</t>
  </si>
  <si>
    <t xml:space="preserve">кофейный напиток </t>
  </si>
  <si>
    <t>сахар песок</t>
  </si>
  <si>
    <t xml:space="preserve">молоко </t>
  </si>
  <si>
    <t>яблоко</t>
  </si>
  <si>
    <t>вода</t>
  </si>
  <si>
    <t>50/50</t>
  </si>
  <si>
    <t>Каша манная</t>
  </si>
  <si>
    <t>крупа манная</t>
  </si>
  <si>
    <t>Рис отварной</t>
  </si>
  <si>
    <t xml:space="preserve">рис </t>
  </si>
  <si>
    <t>растительное масло</t>
  </si>
  <si>
    <t>1 неделя (второе питание)начальные классы</t>
  </si>
  <si>
    <t>1 неделя (ГПД)начальные классы</t>
  </si>
  <si>
    <t>Бутерброд с  маслом</t>
  </si>
  <si>
    <t>хлеб пшеничный</t>
  </si>
  <si>
    <t xml:space="preserve">Печенье </t>
  </si>
  <si>
    <t>2 неделя (первое питание)начальные классы</t>
  </si>
  <si>
    <t>2 неделя (второе питание)начальные классы</t>
  </si>
  <si>
    <t>апельсин</t>
  </si>
  <si>
    <t>Борщ с мясом</t>
  </si>
  <si>
    <t xml:space="preserve">печенье </t>
  </si>
  <si>
    <t>1 неделя (ГПД) начальные классы</t>
  </si>
  <si>
    <t>компотная смесь</t>
  </si>
  <si>
    <t>Кисель</t>
  </si>
  <si>
    <t>кисель (концентрат)</t>
  </si>
  <si>
    <t xml:space="preserve">какао порошок </t>
  </si>
  <si>
    <t xml:space="preserve"> Компот из смеси сухофруктов</t>
  </si>
  <si>
    <t xml:space="preserve">Суп картофельный с геркулесом </t>
  </si>
  <si>
    <t>Итого</t>
  </si>
  <si>
    <t>сухари панировочные</t>
  </si>
  <si>
    <t xml:space="preserve">томатная паста </t>
  </si>
  <si>
    <t>200/15/7</t>
  </si>
  <si>
    <t>чай</t>
  </si>
  <si>
    <t>лимоны</t>
  </si>
  <si>
    <t>томатная паста</t>
  </si>
  <si>
    <t>сухари</t>
  </si>
  <si>
    <t>Бутерброд с маслом</t>
  </si>
  <si>
    <t>50/150</t>
  </si>
  <si>
    <t>грудки куриные</t>
  </si>
  <si>
    <t>куриная грудка</t>
  </si>
  <si>
    <t>пельмени</t>
  </si>
  <si>
    <t>грудка куриная</t>
  </si>
  <si>
    <t xml:space="preserve">куриная грудка </t>
  </si>
  <si>
    <t xml:space="preserve">вода </t>
  </si>
  <si>
    <t>сметана</t>
  </si>
  <si>
    <t>молоко или вода</t>
  </si>
  <si>
    <t>чай-заварка</t>
  </si>
  <si>
    <t>Чай с лимоном</t>
  </si>
  <si>
    <t>Котлеты,биточки</t>
  </si>
  <si>
    <t>Пельмени мясные отварные</t>
  </si>
  <si>
    <t>55/50</t>
  </si>
  <si>
    <t>вода и молоко</t>
  </si>
  <si>
    <t>капуста квашенная</t>
  </si>
  <si>
    <t>Каша вязкая (гречневая)</t>
  </si>
  <si>
    <t>Хлеб ржаной (ржано-пшеничный)</t>
  </si>
  <si>
    <t>Хлеб пшеничный</t>
  </si>
  <si>
    <t>Чай с молоком</t>
  </si>
  <si>
    <t>Рагу из птицы</t>
  </si>
  <si>
    <t>Салат из свеклы отварной</t>
  </si>
  <si>
    <t>Макаронные изделия отварные с маслом</t>
  </si>
  <si>
    <t>Мясо тушеное</t>
  </si>
  <si>
    <t>Котлеты рубленные из бройлер-цыплят</t>
  </si>
  <si>
    <t>Плоды и ягоды свежие (яблоки)</t>
  </si>
  <si>
    <t>Салат из квашеной капусты</t>
  </si>
  <si>
    <t>Плоды и ягоды свежие (апельсины)</t>
  </si>
  <si>
    <t>Каша рассыпчатая (гречневая)</t>
  </si>
  <si>
    <t>Фрикадельки в соусе</t>
  </si>
  <si>
    <t>Плов из птицы</t>
  </si>
  <si>
    <t>Птица тушенная в соусе</t>
  </si>
  <si>
    <t>Пряники</t>
  </si>
  <si>
    <t>пряник</t>
  </si>
  <si>
    <t>Салат из моркови с сахаром</t>
  </si>
  <si>
    <t xml:space="preserve">морковь </t>
  </si>
  <si>
    <t>Салат из белокочанной капусты</t>
  </si>
  <si>
    <t>Салат овощной с яблоками</t>
  </si>
  <si>
    <t xml:space="preserve">свекла </t>
  </si>
  <si>
    <t>лимоны (для сока)</t>
  </si>
  <si>
    <t xml:space="preserve">Салат из моркови с яблоками 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</si>
</sst>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&quot;р.&quot;"/>
    <numFmt numFmtId="178" formatCode="#,##0.00_р_."/>
    <numFmt numFmtId="179" formatCode="0.0"/>
    <numFmt numFmtId="180" formatCode="0.0000"/>
    <numFmt numFmtId="181" formatCode="0.000"/>
    <numFmt numFmtId="182" formatCode="0.0000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Arial"/>
      <family val="2"/>
    </font>
    <font>
      <b/>
      <sz val="9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</font>
    <font>
      <sz val="12"/>
      <color theme="1"/>
      <name val="Arial"/>
      <family val="2"/>
    </font>
    <font>
      <b/>
      <sz val="12"/>
      <color theme="1"/>
      <name val="Times New Roman"/>
      <family val="1"/>
    </font>
    <font>
      <b/>
      <sz val="10"/>
      <color rgb="FFFF0000"/>
      <name val="Times New Roman"/>
      <family val="1"/>
    </font>
    <font>
      <b/>
      <sz val="11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07">
    <xf numFmtId="0" fontId="0" fillId="0" borderId="0" xfId="0" applyFont="1" applyAlignment="1">
      <alignment/>
    </xf>
    <xf numFmtId="0" fontId="3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vertical="top"/>
      <protection/>
    </xf>
    <xf numFmtId="0" fontId="5" fillId="0" borderId="10" xfId="0" applyNumberFormat="1" applyFont="1" applyFill="1" applyBorder="1" applyAlignment="1" applyProtection="1">
      <alignment horizontal="left"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5" fillId="0" borderId="10" xfId="0" applyNumberFormat="1" applyFont="1" applyFill="1" applyBorder="1" applyAlignment="1" applyProtection="1">
      <alignment vertical="top"/>
      <protection/>
    </xf>
    <xf numFmtId="0" fontId="4" fillId="0" borderId="10" xfId="0" applyNumberFormat="1" applyFont="1" applyFill="1" applyBorder="1" applyAlignment="1" applyProtection="1">
      <alignment vertical="top"/>
      <protection/>
    </xf>
    <xf numFmtId="177" fontId="3" fillId="0" borderId="10" xfId="0" applyNumberFormat="1" applyFont="1" applyFill="1" applyBorder="1" applyAlignment="1" applyProtection="1">
      <alignment vertical="top"/>
      <protection/>
    </xf>
    <xf numFmtId="177" fontId="3" fillId="0" borderId="0" xfId="0" applyNumberFormat="1" applyFont="1" applyFill="1" applyBorder="1" applyAlignment="1" applyProtection="1">
      <alignment vertical="top"/>
      <protection/>
    </xf>
    <xf numFmtId="0" fontId="6" fillId="0" borderId="10" xfId="0" applyNumberFormat="1" applyFont="1" applyFill="1" applyBorder="1" applyAlignment="1" applyProtection="1">
      <alignment vertical="top"/>
      <protection/>
    </xf>
    <xf numFmtId="177" fontId="6" fillId="0" borderId="1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177" fontId="6" fillId="33" borderId="10" xfId="0" applyNumberFormat="1" applyFont="1" applyFill="1" applyBorder="1" applyAlignment="1" applyProtection="1">
      <alignment vertical="top"/>
      <protection/>
    </xf>
    <xf numFmtId="177" fontId="5" fillId="0" borderId="10" xfId="0" applyNumberFormat="1" applyFont="1" applyFill="1" applyBorder="1" applyAlignment="1" applyProtection="1">
      <alignment horizontal="center" vertical="top"/>
      <protection/>
    </xf>
    <xf numFmtId="0" fontId="6" fillId="0" borderId="10" xfId="0" applyNumberFormat="1" applyFont="1" applyFill="1" applyBorder="1" applyAlignment="1" applyProtection="1">
      <alignment horizontal="left" vertical="top"/>
      <protection/>
    </xf>
    <xf numFmtId="0" fontId="6" fillId="33" borderId="10" xfId="0" applyNumberFormat="1" applyFont="1" applyFill="1" applyBorder="1" applyAlignment="1" applyProtection="1">
      <alignment horizontal="left" vertical="top"/>
      <protection/>
    </xf>
    <xf numFmtId="0" fontId="6" fillId="33" borderId="10" xfId="0" applyNumberFormat="1" applyFont="1" applyFill="1" applyBorder="1" applyAlignment="1" applyProtection="1">
      <alignment horizontal="center" vertical="top"/>
      <protection/>
    </xf>
    <xf numFmtId="177" fontId="6" fillId="33" borderId="10" xfId="0" applyNumberFormat="1" applyFont="1" applyFill="1" applyBorder="1" applyAlignment="1" applyProtection="1">
      <alignment horizontal="center"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7" fillId="0" borderId="10" xfId="0" applyNumberFormat="1" applyFont="1" applyFill="1" applyBorder="1" applyAlignment="1" applyProtection="1">
      <alignment vertical="top"/>
      <protection/>
    </xf>
    <xf numFmtId="179" fontId="5" fillId="0" borderId="10" xfId="0" applyNumberFormat="1" applyFont="1" applyFill="1" applyBorder="1" applyAlignment="1" applyProtection="1">
      <alignment horizontal="center" vertical="top"/>
      <protection/>
    </xf>
    <xf numFmtId="179" fontId="5" fillId="33" borderId="10" xfId="0" applyNumberFormat="1" applyFont="1" applyFill="1" applyBorder="1" applyAlignment="1" applyProtection="1">
      <alignment horizontal="center" vertical="top" wrapText="1"/>
      <protection/>
    </xf>
    <xf numFmtId="179" fontId="5" fillId="33" borderId="10" xfId="0" applyNumberFormat="1" applyFont="1" applyFill="1" applyBorder="1" applyAlignment="1" applyProtection="1">
      <alignment vertical="top"/>
      <protection/>
    </xf>
    <xf numFmtId="179" fontId="3" fillId="0" borderId="0" xfId="0" applyNumberFormat="1" applyFont="1" applyFill="1" applyBorder="1" applyAlignment="1" applyProtection="1">
      <alignment vertical="top"/>
      <protection/>
    </xf>
    <xf numFmtId="1" fontId="5" fillId="33" borderId="10" xfId="0" applyNumberFormat="1" applyFont="1" applyFill="1" applyBorder="1" applyAlignment="1" applyProtection="1">
      <alignment horizontal="center"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3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left" vertical="top"/>
      <protection/>
    </xf>
    <xf numFmtId="179" fontId="3" fillId="0" borderId="10" xfId="0" applyNumberFormat="1" applyFont="1" applyFill="1" applyBorder="1" applyAlignment="1" applyProtection="1">
      <alignment vertical="top"/>
      <protection/>
    </xf>
    <xf numFmtId="0" fontId="7" fillId="34" borderId="10" xfId="0" applyNumberFormat="1" applyFont="1" applyFill="1" applyBorder="1" applyAlignment="1" applyProtection="1">
      <alignment vertical="top"/>
      <protection/>
    </xf>
    <xf numFmtId="0" fontId="4" fillId="34" borderId="10" xfId="0" applyNumberFormat="1" applyFont="1" applyFill="1" applyBorder="1" applyAlignment="1" applyProtection="1">
      <alignment vertical="top"/>
      <protection/>
    </xf>
    <xf numFmtId="0" fontId="3" fillId="34" borderId="1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left" vertical="top"/>
      <protection/>
    </xf>
    <xf numFmtId="179" fontId="3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6" fillId="34" borderId="10" xfId="0" applyNumberFormat="1" applyFont="1" applyFill="1" applyBorder="1" applyAlignment="1" applyProtection="1">
      <alignment vertical="top"/>
      <protection/>
    </xf>
    <xf numFmtId="177" fontId="6" fillId="0" borderId="10" xfId="0" applyNumberFormat="1" applyFont="1" applyFill="1" applyBorder="1" applyAlignment="1" applyProtection="1">
      <alignment horizontal="right" vertical="top"/>
      <protection/>
    </xf>
    <xf numFmtId="177" fontId="5" fillId="0" borderId="10" xfId="0" applyNumberFormat="1" applyFont="1" applyFill="1" applyBorder="1" applyAlignment="1" applyProtection="1">
      <alignment horizontal="right" vertical="top"/>
      <protection/>
    </xf>
    <xf numFmtId="177" fontId="3" fillId="0" borderId="10" xfId="0" applyNumberFormat="1" applyFont="1" applyFill="1" applyBorder="1" applyAlignment="1" applyProtection="1">
      <alignment horizontal="right" vertical="top"/>
      <protection/>
    </xf>
    <xf numFmtId="177" fontId="6" fillId="33" borderId="10" xfId="0" applyNumberFormat="1" applyFont="1" applyFill="1" applyBorder="1" applyAlignment="1" applyProtection="1">
      <alignment horizontal="right" vertical="top"/>
      <protection/>
    </xf>
    <xf numFmtId="177" fontId="3" fillId="0" borderId="0" xfId="0" applyNumberFormat="1" applyFont="1" applyFill="1" applyBorder="1" applyAlignment="1" applyProtection="1">
      <alignment horizontal="right" vertical="top"/>
      <protection/>
    </xf>
    <xf numFmtId="177" fontId="5" fillId="33" borderId="10" xfId="0" applyNumberFormat="1" applyFont="1" applyFill="1" applyBorder="1" applyAlignment="1" applyProtection="1">
      <alignment horizontal="center" vertical="top" wrapText="1"/>
      <protection/>
    </xf>
    <xf numFmtId="177" fontId="5" fillId="33" borderId="10" xfId="0" applyNumberFormat="1" applyFont="1" applyFill="1" applyBorder="1" applyAlignment="1" applyProtection="1">
      <alignment vertical="top"/>
      <protection/>
    </xf>
    <xf numFmtId="179" fontId="5" fillId="33" borderId="10" xfId="0" applyNumberFormat="1" applyFont="1" applyFill="1" applyBorder="1" applyAlignment="1" applyProtection="1">
      <alignment horizontal="center" vertical="top"/>
      <protection/>
    </xf>
    <xf numFmtId="177" fontId="5" fillId="33" borderId="10" xfId="0" applyNumberFormat="1" applyFont="1" applyFill="1" applyBorder="1" applyAlignment="1" applyProtection="1">
      <alignment horizontal="center" vertical="top"/>
      <protection/>
    </xf>
    <xf numFmtId="177" fontId="5" fillId="33" borderId="10" xfId="0" applyNumberFormat="1" applyFont="1" applyFill="1" applyBorder="1" applyAlignment="1" applyProtection="1">
      <alignment horizontal="right" vertical="top"/>
      <protection/>
    </xf>
    <xf numFmtId="0" fontId="6" fillId="35" borderId="10" xfId="0" applyNumberFormat="1" applyFont="1" applyFill="1" applyBorder="1" applyAlignment="1" applyProtection="1">
      <alignment horizontal="left" vertical="top"/>
      <protection/>
    </xf>
    <xf numFmtId="179" fontId="5" fillId="35" borderId="10" xfId="0" applyNumberFormat="1" applyFont="1" applyFill="1" applyBorder="1" applyAlignment="1" applyProtection="1">
      <alignment horizontal="center" vertical="top"/>
      <protection/>
    </xf>
    <xf numFmtId="177" fontId="5" fillId="35" borderId="10" xfId="0" applyNumberFormat="1" applyFont="1" applyFill="1" applyBorder="1" applyAlignment="1" applyProtection="1">
      <alignment horizontal="right" vertical="top"/>
      <protection/>
    </xf>
    <xf numFmtId="177" fontId="6" fillId="35" borderId="10" xfId="0" applyNumberFormat="1" applyFont="1" applyFill="1" applyBorder="1" applyAlignment="1" applyProtection="1">
      <alignment horizontal="right" vertical="top"/>
      <protection/>
    </xf>
    <xf numFmtId="0" fontId="53" fillId="35" borderId="10" xfId="0" applyFont="1" applyFill="1" applyBorder="1" applyAlignment="1" applyProtection="1">
      <alignment/>
      <protection hidden="1"/>
    </xf>
    <xf numFmtId="0" fontId="53" fillId="35" borderId="10" xfId="0" applyFont="1" applyFill="1" applyBorder="1" applyAlignment="1" applyProtection="1">
      <alignment wrapText="1"/>
      <protection hidden="1"/>
    </xf>
    <xf numFmtId="0" fontId="54" fillId="35" borderId="10" xfId="0" applyFont="1" applyFill="1" applyBorder="1" applyAlignment="1" applyProtection="1">
      <alignment wrapText="1"/>
      <protection hidden="1"/>
    </xf>
    <xf numFmtId="177" fontId="54" fillId="35" borderId="10" xfId="0" applyNumberFormat="1" applyFont="1" applyFill="1" applyBorder="1" applyAlignment="1" applyProtection="1">
      <alignment wrapText="1"/>
      <protection hidden="1"/>
    </xf>
    <xf numFmtId="177" fontId="54" fillId="35" borderId="10" xfId="0" applyNumberFormat="1" applyFont="1" applyFill="1" applyBorder="1" applyAlignment="1" applyProtection="1">
      <alignment/>
      <protection hidden="1"/>
    </xf>
    <xf numFmtId="177" fontId="53" fillId="35" borderId="10" xfId="0" applyNumberFormat="1" applyFont="1" applyFill="1" applyBorder="1" applyAlignment="1" applyProtection="1">
      <alignment wrapText="1"/>
      <protection hidden="1"/>
    </xf>
    <xf numFmtId="0" fontId="54" fillId="35" borderId="10" xfId="0" applyFont="1" applyFill="1" applyBorder="1" applyAlignment="1" applyProtection="1">
      <alignment/>
      <protection hidden="1"/>
    </xf>
    <xf numFmtId="177" fontId="5" fillId="35" borderId="10" xfId="0" applyNumberFormat="1" applyFont="1" applyFill="1" applyBorder="1" applyAlignment="1" applyProtection="1">
      <alignment horizontal="center" vertical="top"/>
      <protection/>
    </xf>
    <xf numFmtId="177" fontId="6" fillId="35" borderId="10" xfId="0" applyNumberFormat="1" applyFont="1" applyFill="1" applyBorder="1" applyAlignment="1" applyProtection="1">
      <alignment vertical="top"/>
      <protection/>
    </xf>
    <xf numFmtId="177" fontId="5" fillId="35" borderId="10" xfId="0" applyNumberFormat="1" applyFont="1" applyFill="1" applyBorder="1" applyAlignment="1" applyProtection="1">
      <alignment vertical="top"/>
      <protection/>
    </xf>
    <xf numFmtId="177" fontId="9" fillId="35" borderId="10" xfId="0" applyNumberFormat="1" applyFont="1" applyFill="1" applyBorder="1" applyAlignment="1" applyProtection="1">
      <alignment horizontal="right" vertical="top"/>
      <protection/>
    </xf>
    <xf numFmtId="0" fontId="6" fillId="35" borderId="10" xfId="0" applyNumberFormat="1" applyFont="1" applyFill="1" applyBorder="1" applyAlignment="1" applyProtection="1">
      <alignment vertical="top"/>
      <protection/>
    </xf>
    <xf numFmtId="0" fontId="5" fillId="0" borderId="11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55" fillId="0" borderId="0" xfId="0" applyNumberFormat="1" applyFont="1" applyFill="1" applyBorder="1" applyAlignment="1" applyProtection="1">
      <alignment vertical="top"/>
      <protection/>
    </xf>
    <xf numFmtId="177" fontId="54" fillId="35" borderId="10" xfId="0" applyNumberFormat="1" applyFont="1" applyFill="1" applyBorder="1" applyAlignment="1" applyProtection="1">
      <alignment horizontal="right" vertical="top"/>
      <protection/>
    </xf>
    <xf numFmtId="177" fontId="53" fillId="35" borderId="10" xfId="0" applyNumberFormat="1" applyFont="1" applyFill="1" applyBorder="1" applyAlignment="1" applyProtection="1">
      <alignment horizontal="right" vertical="top"/>
      <protection/>
    </xf>
    <xf numFmtId="0" fontId="55" fillId="34" borderId="10" xfId="0" applyNumberFormat="1" applyFont="1" applyFill="1" applyBorder="1" applyAlignment="1" applyProtection="1">
      <alignment vertical="top"/>
      <protection/>
    </xf>
    <xf numFmtId="177" fontId="54" fillId="35" borderId="10" xfId="0" applyNumberFormat="1" applyFont="1" applyFill="1" applyBorder="1" applyAlignment="1" applyProtection="1">
      <alignment horizontal="center" vertical="top"/>
      <protection/>
    </xf>
    <xf numFmtId="177" fontId="54" fillId="35" borderId="10" xfId="0" applyNumberFormat="1" applyFont="1" applyFill="1" applyBorder="1" applyAlignment="1" applyProtection="1">
      <alignment vertical="top"/>
      <protection/>
    </xf>
    <xf numFmtId="177" fontId="53" fillId="35" borderId="10" xfId="0" applyNumberFormat="1" applyFont="1" applyFill="1" applyBorder="1" applyAlignment="1" applyProtection="1">
      <alignment vertical="top"/>
      <protection/>
    </xf>
    <xf numFmtId="0" fontId="54" fillId="35" borderId="10" xfId="0" applyNumberFormat="1" applyFont="1" applyFill="1" applyBorder="1" applyAlignment="1" applyProtection="1">
      <alignment vertical="top"/>
      <protection/>
    </xf>
    <xf numFmtId="177" fontId="53" fillId="35" borderId="10" xfId="0" applyNumberFormat="1" applyFont="1" applyFill="1" applyBorder="1" applyAlignment="1" applyProtection="1">
      <alignment horizontal="center" vertical="top"/>
      <protection/>
    </xf>
    <xf numFmtId="0" fontId="5" fillId="35" borderId="10" xfId="0" applyNumberFormat="1" applyFont="1" applyFill="1" applyBorder="1" applyAlignment="1" applyProtection="1">
      <alignment horizontal="left" vertical="top"/>
      <protection/>
    </xf>
    <xf numFmtId="0" fontId="5" fillId="35" borderId="10" xfId="0" applyNumberFormat="1" applyFont="1" applyFill="1" applyBorder="1" applyAlignment="1" applyProtection="1">
      <alignment horizontal="center" vertical="top"/>
      <protection/>
    </xf>
    <xf numFmtId="0" fontId="53" fillId="35" borderId="10" xfId="0" applyNumberFormat="1" applyFont="1" applyFill="1" applyBorder="1" applyAlignment="1" applyProtection="1">
      <alignment horizontal="left" vertical="top"/>
      <protection/>
    </xf>
    <xf numFmtId="0" fontId="53" fillId="35" borderId="10" xfId="0" applyNumberFormat="1" applyFont="1" applyFill="1" applyBorder="1" applyAlignment="1" applyProtection="1">
      <alignment vertical="top"/>
      <protection/>
    </xf>
    <xf numFmtId="179" fontId="54" fillId="35" borderId="10" xfId="0" applyNumberFormat="1" applyFont="1" applyFill="1" applyBorder="1" applyAlignment="1" applyProtection="1">
      <alignment horizontal="center" vertical="top"/>
      <protection/>
    </xf>
    <xf numFmtId="0" fontId="3" fillId="35" borderId="10" xfId="0" applyNumberFormat="1" applyFont="1" applyFill="1" applyBorder="1" applyAlignment="1" applyProtection="1">
      <alignment vertical="top"/>
      <protection/>
    </xf>
    <xf numFmtId="179" fontId="54" fillId="35" borderId="10" xfId="0" applyNumberFormat="1" applyFont="1" applyFill="1" applyBorder="1" applyAlignment="1" applyProtection="1">
      <alignment vertical="top"/>
      <protection/>
    </xf>
    <xf numFmtId="0" fontId="54" fillId="35" borderId="10" xfId="0" applyNumberFormat="1" applyFont="1" applyFill="1" applyBorder="1" applyAlignment="1" applyProtection="1">
      <alignment horizontal="left" vertical="top"/>
      <protection/>
    </xf>
    <xf numFmtId="1" fontId="54" fillId="35" borderId="10" xfId="0" applyNumberFormat="1" applyFont="1" applyFill="1" applyBorder="1" applyAlignment="1" applyProtection="1">
      <alignment vertical="top"/>
      <protection/>
    </xf>
    <xf numFmtId="177" fontId="54" fillId="35" borderId="10" xfId="0" applyNumberFormat="1" applyFont="1" applyFill="1" applyBorder="1" applyAlignment="1" applyProtection="1">
      <alignment horizontal="right" vertical="top" wrapText="1"/>
      <protection/>
    </xf>
    <xf numFmtId="177" fontId="56" fillId="35" borderId="10" xfId="0" applyNumberFormat="1" applyFont="1" applyFill="1" applyBorder="1" applyAlignment="1" applyProtection="1">
      <alignment horizontal="right" vertical="top"/>
      <protection/>
    </xf>
    <xf numFmtId="177" fontId="54" fillId="35" borderId="0" xfId="0" applyNumberFormat="1" applyFont="1" applyFill="1" applyBorder="1" applyAlignment="1" applyProtection="1">
      <alignment vertical="top"/>
      <protection/>
    </xf>
    <xf numFmtId="179" fontId="3" fillId="35" borderId="10" xfId="0" applyNumberFormat="1" applyFont="1" applyFill="1" applyBorder="1" applyAlignment="1" applyProtection="1">
      <alignment vertical="top"/>
      <protection/>
    </xf>
    <xf numFmtId="177" fontId="3" fillId="35" borderId="10" xfId="0" applyNumberFormat="1" applyFont="1" applyFill="1" applyBorder="1" applyAlignment="1" applyProtection="1">
      <alignment vertical="top"/>
      <protection/>
    </xf>
    <xf numFmtId="1" fontId="5" fillId="35" borderId="10" xfId="0" applyNumberFormat="1" applyFont="1" applyFill="1" applyBorder="1" applyAlignment="1" applyProtection="1">
      <alignment vertical="top"/>
      <protection/>
    </xf>
    <xf numFmtId="179" fontId="5" fillId="35" borderId="10" xfId="0" applyNumberFormat="1" applyFont="1" applyFill="1" applyBorder="1" applyAlignment="1" applyProtection="1">
      <alignment vertical="top"/>
      <protection/>
    </xf>
    <xf numFmtId="0" fontId="57" fillId="35" borderId="10" xfId="0" applyNumberFormat="1" applyFont="1" applyFill="1" applyBorder="1" applyAlignment="1" applyProtection="1">
      <alignment vertical="top"/>
      <protection/>
    </xf>
    <xf numFmtId="0" fontId="56" fillId="35" borderId="10" xfId="0" applyNumberFormat="1" applyFont="1" applyFill="1" applyBorder="1" applyAlignment="1" applyProtection="1">
      <alignment vertical="top"/>
      <protection/>
    </xf>
    <xf numFmtId="0" fontId="57" fillId="35" borderId="0" xfId="0" applyNumberFormat="1" applyFont="1" applyFill="1" applyBorder="1" applyAlignment="1" applyProtection="1">
      <alignment vertical="top"/>
      <protection/>
    </xf>
    <xf numFmtId="0" fontId="53" fillId="35" borderId="12" xfId="0" applyFont="1" applyFill="1" applyBorder="1" applyAlignment="1" applyProtection="1">
      <alignment wrapText="1"/>
      <protection hidden="1"/>
    </xf>
    <xf numFmtId="0" fontId="9" fillId="34" borderId="10" xfId="0" applyNumberFormat="1" applyFont="1" applyFill="1" applyBorder="1" applyAlignment="1" applyProtection="1">
      <alignment vertical="top"/>
      <protection/>
    </xf>
    <xf numFmtId="0" fontId="5" fillId="34" borderId="10" xfId="0" applyNumberFormat="1" applyFont="1" applyFill="1" applyBorder="1" applyAlignment="1" applyProtection="1">
      <alignment vertical="top"/>
      <protection/>
    </xf>
    <xf numFmtId="0" fontId="10" fillId="35" borderId="10" xfId="0" applyNumberFormat="1" applyFont="1" applyFill="1" applyBorder="1" applyAlignment="1" applyProtection="1">
      <alignment vertical="top"/>
      <protection/>
    </xf>
    <xf numFmtId="0" fontId="5" fillId="35" borderId="10" xfId="0" applyNumberFormat="1" applyFont="1" applyFill="1" applyBorder="1" applyAlignment="1" applyProtection="1">
      <alignment vertical="top"/>
      <protection/>
    </xf>
    <xf numFmtId="1" fontId="6" fillId="35" borderId="10" xfId="0" applyNumberFormat="1" applyFont="1" applyFill="1" applyBorder="1" applyAlignment="1" applyProtection="1">
      <alignment vertical="top"/>
      <protection/>
    </xf>
    <xf numFmtId="0" fontId="53" fillId="35" borderId="10" xfId="0" applyFont="1" applyFill="1" applyBorder="1" applyAlignment="1" applyProtection="1">
      <alignment vertical="top" wrapText="1"/>
      <protection hidden="1"/>
    </xf>
    <xf numFmtId="0" fontId="54" fillId="35" borderId="10" xfId="0" applyFont="1" applyFill="1" applyBorder="1" applyAlignment="1" applyProtection="1">
      <alignment vertical="top" wrapText="1"/>
      <protection hidden="1"/>
    </xf>
    <xf numFmtId="0" fontId="58" fillId="35" borderId="10" xfId="0" applyFont="1" applyFill="1" applyBorder="1" applyAlignment="1">
      <alignment/>
    </xf>
    <xf numFmtId="0" fontId="5" fillId="35" borderId="13" xfId="0" applyNumberFormat="1" applyFont="1" applyFill="1" applyBorder="1" applyAlignment="1" applyProtection="1">
      <alignment horizontal="center" vertical="top"/>
      <protection/>
    </xf>
    <xf numFmtId="0" fontId="5" fillId="35" borderId="12" xfId="0" applyNumberFormat="1" applyFont="1" applyFill="1" applyBorder="1" applyAlignment="1" applyProtection="1">
      <alignment horizontal="center" vertical="top"/>
      <protection/>
    </xf>
    <xf numFmtId="0" fontId="5" fillId="35" borderId="12" xfId="0" applyNumberFormat="1" applyFont="1" applyFill="1" applyBorder="1" applyAlignment="1" applyProtection="1">
      <alignment horizontal="left" vertical="top"/>
      <protection/>
    </xf>
    <xf numFmtId="0" fontId="5" fillId="35" borderId="10" xfId="0" applyNumberFormat="1" applyFont="1" applyFill="1" applyBorder="1" applyAlignment="1" applyProtection="1">
      <alignment horizontal="center" vertical="top"/>
      <protection/>
    </xf>
    <xf numFmtId="0" fontId="53" fillId="35" borderId="10" xfId="0" applyNumberFormat="1" applyFont="1" applyFill="1" applyBorder="1" applyAlignment="1" applyProtection="1">
      <alignment horizontal="left" vertical="top" wrapText="1"/>
      <protection/>
    </xf>
    <xf numFmtId="0" fontId="6" fillId="34" borderId="13" xfId="0" applyNumberFormat="1" applyFont="1" applyFill="1" applyBorder="1" applyAlignment="1" applyProtection="1">
      <alignment vertical="top"/>
      <protection/>
    </xf>
    <xf numFmtId="0" fontId="3" fillId="34" borderId="13" xfId="0" applyNumberFormat="1" applyFont="1" applyFill="1" applyBorder="1" applyAlignment="1" applyProtection="1">
      <alignment vertical="top"/>
      <protection/>
    </xf>
    <xf numFmtId="0" fontId="9" fillId="34" borderId="13" xfId="0" applyNumberFormat="1" applyFont="1" applyFill="1" applyBorder="1" applyAlignment="1" applyProtection="1">
      <alignment vertical="top"/>
      <protection/>
    </xf>
    <xf numFmtId="0" fontId="55" fillId="34" borderId="13" xfId="0" applyNumberFormat="1" applyFont="1" applyFill="1" applyBorder="1" applyAlignment="1" applyProtection="1">
      <alignment vertical="top"/>
      <protection/>
    </xf>
    <xf numFmtId="0" fontId="6" fillId="0" borderId="12" xfId="0" applyNumberFormat="1" applyFont="1" applyFill="1" applyBorder="1" applyAlignment="1" applyProtection="1">
      <alignment horizontal="left" vertical="top"/>
      <protection/>
    </xf>
    <xf numFmtId="0" fontId="54" fillId="35" borderId="12" xfId="0" applyFont="1" applyFill="1" applyBorder="1" applyAlignment="1" applyProtection="1">
      <alignment wrapText="1"/>
      <protection hidden="1"/>
    </xf>
    <xf numFmtId="0" fontId="6" fillId="33" borderId="12" xfId="0" applyNumberFormat="1" applyFont="1" applyFill="1" applyBorder="1" applyAlignment="1" applyProtection="1">
      <alignment horizontal="left" vertical="top"/>
      <protection/>
    </xf>
    <xf numFmtId="0" fontId="53" fillId="35" borderId="12" xfId="0" applyFont="1" applyFill="1" applyBorder="1" applyAlignment="1" applyProtection="1">
      <alignment vertical="top" wrapText="1"/>
      <protection hidden="1"/>
    </xf>
    <xf numFmtId="1" fontId="53" fillId="35" borderId="10" xfId="0" applyNumberFormat="1" applyFont="1" applyFill="1" applyBorder="1" applyAlignment="1" applyProtection="1">
      <alignment vertical="top"/>
      <protection/>
    </xf>
    <xf numFmtId="177" fontId="3" fillId="35" borderId="0" xfId="0" applyNumberFormat="1" applyFont="1" applyFill="1" applyBorder="1" applyAlignment="1" applyProtection="1">
      <alignment vertical="top"/>
      <protection/>
    </xf>
    <xf numFmtId="177" fontId="54" fillId="35" borderId="13" xfId="0" applyNumberFormat="1" applyFont="1" applyFill="1" applyBorder="1" applyAlignment="1" applyProtection="1">
      <alignment horizontal="right" vertical="top"/>
      <protection/>
    </xf>
    <xf numFmtId="0" fontId="55" fillId="35" borderId="10" xfId="0" applyNumberFormat="1" applyFont="1" applyFill="1" applyBorder="1" applyAlignment="1" applyProtection="1">
      <alignment vertical="top"/>
      <protection/>
    </xf>
    <xf numFmtId="177" fontId="3" fillId="35" borderId="10" xfId="0" applyNumberFormat="1" applyFont="1" applyFill="1" applyBorder="1" applyAlignment="1" applyProtection="1">
      <alignment horizontal="right" vertical="top"/>
      <protection/>
    </xf>
    <xf numFmtId="177" fontId="54" fillId="0" borderId="0" xfId="0" applyNumberFormat="1" applyFont="1" applyAlignment="1">
      <alignment/>
    </xf>
    <xf numFmtId="0" fontId="3" fillId="33" borderId="10" xfId="0" applyNumberFormat="1" applyFont="1" applyFill="1" applyBorder="1" applyAlignment="1" applyProtection="1">
      <alignment vertical="top"/>
      <protection/>
    </xf>
    <xf numFmtId="0" fontId="3" fillId="33" borderId="10" xfId="0" applyNumberFormat="1" applyFont="1" applyFill="1" applyBorder="1" applyAlignment="1" applyProtection="1">
      <alignment horizontal="center" vertical="top"/>
      <protection/>
    </xf>
    <xf numFmtId="177" fontId="3" fillId="33" borderId="10" xfId="0" applyNumberFormat="1" applyFont="1" applyFill="1" applyBorder="1" applyAlignment="1" applyProtection="1">
      <alignment horizontal="right" vertical="top"/>
      <protection/>
    </xf>
    <xf numFmtId="177" fontId="54" fillId="35" borderId="10" xfId="0" applyNumberFormat="1" applyFont="1" applyFill="1" applyBorder="1" applyAlignment="1" applyProtection="1">
      <alignment vertical="top" wrapText="1"/>
      <protection/>
    </xf>
    <xf numFmtId="0" fontId="54" fillId="35" borderId="10" xfId="0" applyNumberFormat="1" applyFont="1" applyFill="1" applyBorder="1" applyAlignment="1" applyProtection="1">
      <alignment horizontal="right" vertical="top"/>
      <protection/>
    </xf>
    <xf numFmtId="0" fontId="53" fillId="33" borderId="10" xfId="0" applyNumberFormat="1" applyFont="1" applyFill="1" applyBorder="1" applyAlignment="1" applyProtection="1">
      <alignment horizontal="left" vertical="top"/>
      <protection/>
    </xf>
    <xf numFmtId="0" fontId="53" fillId="33" borderId="10" xfId="0" applyNumberFormat="1" applyFont="1" applyFill="1" applyBorder="1" applyAlignment="1" applyProtection="1">
      <alignment vertical="top"/>
      <protection/>
    </xf>
    <xf numFmtId="1" fontId="54" fillId="33" borderId="10" xfId="0" applyNumberFormat="1" applyFont="1" applyFill="1" applyBorder="1" applyAlignment="1" applyProtection="1">
      <alignment vertical="top"/>
      <protection/>
    </xf>
    <xf numFmtId="177" fontId="54" fillId="33" borderId="10" xfId="0" applyNumberFormat="1" applyFont="1" applyFill="1" applyBorder="1" applyAlignment="1" applyProtection="1">
      <alignment vertical="top"/>
      <protection/>
    </xf>
    <xf numFmtId="177" fontId="53" fillId="33" borderId="10" xfId="0" applyNumberFormat="1" applyFont="1" applyFill="1" applyBorder="1" applyAlignment="1" applyProtection="1">
      <alignment vertical="top"/>
      <protection/>
    </xf>
    <xf numFmtId="177" fontId="54" fillId="35" borderId="0" xfId="0" applyNumberFormat="1" applyFont="1" applyFill="1" applyBorder="1" applyAlignment="1" applyProtection="1">
      <alignment horizontal="right" vertical="top"/>
      <protection/>
    </xf>
    <xf numFmtId="177" fontId="59" fillId="35" borderId="10" xfId="0" applyNumberFormat="1" applyFont="1" applyFill="1" applyBorder="1" applyAlignment="1" applyProtection="1">
      <alignment horizontal="right" vertical="top"/>
      <protection/>
    </xf>
    <xf numFmtId="177" fontId="54" fillId="35" borderId="13" xfId="0" applyNumberFormat="1" applyFont="1" applyFill="1" applyBorder="1" applyAlignment="1" applyProtection="1">
      <alignment/>
      <protection hidden="1"/>
    </xf>
    <xf numFmtId="177" fontId="53" fillId="35" borderId="12" xfId="0" applyNumberFormat="1" applyFont="1" applyFill="1" applyBorder="1" applyAlignment="1" applyProtection="1">
      <alignment wrapText="1"/>
      <protection hidden="1"/>
    </xf>
    <xf numFmtId="177" fontId="53" fillId="35" borderId="12" xfId="0" applyNumberFormat="1" applyFont="1" applyFill="1" applyBorder="1" applyAlignment="1" applyProtection="1">
      <alignment vertical="top"/>
      <protection/>
    </xf>
    <xf numFmtId="0" fontId="3" fillId="35" borderId="10" xfId="0" applyNumberFormat="1" applyFont="1" applyFill="1" applyBorder="1" applyAlignment="1" applyProtection="1">
      <alignment horizontal="left" vertical="top"/>
      <protection/>
    </xf>
    <xf numFmtId="1" fontId="3" fillId="35" borderId="10" xfId="0" applyNumberFormat="1" applyFont="1" applyFill="1" applyBorder="1" applyAlignment="1" applyProtection="1">
      <alignment vertical="top"/>
      <protection/>
    </xf>
    <xf numFmtId="0" fontId="5" fillId="35" borderId="10" xfId="0" applyNumberFormat="1" applyFont="1" applyFill="1" applyBorder="1" applyAlignment="1" applyProtection="1">
      <alignment horizontal="center" vertical="top"/>
      <protection/>
    </xf>
    <xf numFmtId="0" fontId="5" fillId="35" borderId="10" xfId="0" applyNumberFormat="1" applyFont="1" applyFill="1" applyBorder="1" applyAlignment="1" applyProtection="1">
      <alignment horizontal="center" vertical="top"/>
      <protection/>
    </xf>
    <xf numFmtId="1" fontId="7" fillId="35" borderId="10" xfId="0" applyNumberFormat="1" applyFont="1" applyFill="1" applyBorder="1" applyAlignment="1" applyProtection="1">
      <alignment vertical="top"/>
      <protection/>
    </xf>
    <xf numFmtId="177" fontId="7" fillId="35" borderId="10" xfId="0" applyNumberFormat="1" applyFont="1" applyFill="1" applyBorder="1" applyAlignment="1" applyProtection="1">
      <alignment vertical="top"/>
      <protection/>
    </xf>
    <xf numFmtId="1" fontId="3" fillId="35" borderId="0" xfId="0" applyNumberFormat="1" applyFont="1" applyFill="1" applyBorder="1" applyAlignment="1" applyProtection="1">
      <alignment vertical="top"/>
      <protection/>
    </xf>
    <xf numFmtId="0" fontId="7" fillId="35" borderId="10" xfId="0" applyNumberFormat="1" applyFont="1" applyFill="1" applyBorder="1" applyAlignment="1" applyProtection="1">
      <alignment vertical="top"/>
      <protection/>
    </xf>
    <xf numFmtId="0" fontId="6" fillId="35" borderId="10" xfId="0" applyNumberFormat="1" applyFont="1" applyFill="1" applyBorder="1" applyAlignment="1" applyProtection="1">
      <alignment horizontal="right" vertical="top"/>
      <protection/>
    </xf>
    <xf numFmtId="179" fontId="5" fillId="35" borderId="10" xfId="0" applyNumberFormat="1" applyFont="1" applyFill="1" applyBorder="1" applyAlignment="1" applyProtection="1">
      <alignment horizontal="right" vertical="top"/>
      <protection/>
    </xf>
    <xf numFmtId="0" fontId="54" fillId="35" borderId="10" xfId="0" applyFont="1" applyFill="1" applyBorder="1" applyAlignment="1" applyProtection="1">
      <alignment horizontal="right"/>
      <protection hidden="1"/>
    </xf>
    <xf numFmtId="0" fontId="3" fillId="35" borderId="0" xfId="0" applyNumberFormat="1" applyFont="1" applyFill="1" applyBorder="1" applyAlignment="1" applyProtection="1">
      <alignment vertical="top"/>
      <protection/>
    </xf>
    <xf numFmtId="0" fontId="6" fillId="35" borderId="10" xfId="0" applyNumberFormat="1" applyFont="1" applyFill="1" applyBorder="1" applyAlignment="1" applyProtection="1">
      <alignment horizontal="left" vertical="top" wrapText="1"/>
      <protection/>
    </xf>
    <xf numFmtId="179" fontId="3" fillId="35" borderId="10" xfId="0" applyNumberFormat="1" applyFont="1" applyFill="1" applyBorder="1" applyAlignment="1" applyProtection="1">
      <alignment horizontal="right" vertical="top"/>
      <protection/>
    </xf>
    <xf numFmtId="177" fontId="54" fillId="35" borderId="10" xfId="0" applyNumberFormat="1" applyFont="1" applyFill="1" applyBorder="1" applyAlignment="1" applyProtection="1">
      <alignment horizontal="center" vertical="top" wrapText="1"/>
      <protection/>
    </xf>
    <xf numFmtId="0" fontId="53" fillId="35" borderId="10" xfId="0" applyNumberFormat="1" applyFont="1" applyFill="1" applyBorder="1" applyAlignment="1" applyProtection="1">
      <alignment horizontal="center" vertical="top"/>
      <protection/>
    </xf>
    <xf numFmtId="1" fontId="54" fillId="35" borderId="10" xfId="0" applyNumberFormat="1" applyFont="1" applyFill="1" applyBorder="1" applyAlignment="1" applyProtection="1">
      <alignment horizontal="center" vertical="top"/>
      <protection/>
    </xf>
    <xf numFmtId="177" fontId="3" fillId="35" borderId="0" xfId="0" applyNumberFormat="1" applyFont="1" applyFill="1" applyBorder="1" applyAlignment="1" applyProtection="1">
      <alignment horizontal="right" vertical="top"/>
      <protection/>
    </xf>
    <xf numFmtId="177" fontId="54" fillId="35" borderId="10" xfId="0" applyNumberFormat="1" applyFont="1" applyFill="1" applyBorder="1" applyAlignment="1" applyProtection="1">
      <alignment horizontal="right" wrapText="1"/>
      <protection hidden="1"/>
    </xf>
    <xf numFmtId="0" fontId="3" fillId="35" borderId="10" xfId="0" applyNumberFormat="1" applyFont="1" applyFill="1" applyBorder="1" applyAlignment="1" applyProtection="1">
      <alignment horizontal="center" vertical="top"/>
      <protection/>
    </xf>
    <xf numFmtId="0" fontId="5" fillId="35" borderId="13" xfId="0" applyNumberFormat="1" applyFont="1" applyFill="1" applyBorder="1" applyAlignment="1" applyProtection="1">
      <alignment vertical="top"/>
      <protection/>
    </xf>
    <xf numFmtId="177" fontId="2" fillId="35" borderId="10" xfId="0" applyNumberFormat="1" applyFont="1" applyFill="1" applyBorder="1" applyAlignment="1" applyProtection="1">
      <alignment vertical="top"/>
      <protection/>
    </xf>
    <xf numFmtId="0" fontId="60" fillId="35" borderId="10" xfId="0" applyNumberFormat="1" applyFont="1" applyFill="1" applyBorder="1" applyAlignment="1" applyProtection="1">
      <alignment vertical="top"/>
      <protection/>
    </xf>
    <xf numFmtId="0" fontId="53" fillId="35" borderId="10" xfId="0" applyNumberFormat="1" applyFont="1" applyFill="1" applyBorder="1" applyAlignment="1" applyProtection="1">
      <alignment horizontal="right" vertical="top"/>
      <protection/>
    </xf>
    <xf numFmtId="0" fontId="54" fillId="35" borderId="10" xfId="0" applyFont="1" applyFill="1" applyBorder="1" applyAlignment="1" applyProtection="1">
      <alignment horizontal="left" wrapText="1"/>
      <protection hidden="1"/>
    </xf>
    <xf numFmtId="177" fontId="5" fillId="35" borderId="10" xfId="0" applyNumberFormat="1" applyFont="1" applyFill="1" applyBorder="1" applyAlignment="1" applyProtection="1">
      <alignment horizontal="left" vertical="top"/>
      <protection/>
    </xf>
    <xf numFmtId="177" fontId="54" fillId="35" borderId="10" xfId="0" applyNumberFormat="1" applyFont="1" applyFill="1" applyBorder="1" applyAlignment="1" applyProtection="1">
      <alignment horizontal="left" vertical="top"/>
      <protection/>
    </xf>
    <xf numFmtId="0" fontId="56" fillId="35" borderId="10" xfId="0" applyNumberFormat="1" applyFont="1" applyFill="1" applyBorder="1" applyAlignment="1" applyProtection="1">
      <alignment horizontal="right" vertical="top"/>
      <protection/>
    </xf>
    <xf numFmtId="0" fontId="57" fillId="35" borderId="10" xfId="0" applyNumberFormat="1" applyFont="1" applyFill="1" applyBorder="1" applyAlignment="1" applyProtection="1">
      <alignment horizontal="right" vertical="top"/>
      <protection/>
    </xf>
    <xf numFmtId="0" fontId="2" fillId="35" borderId="10" xfId="0" applyNumberFormat="1" applyFont="1" applyFill="1" applyBorder="1" applyAlignment="1" applyProtection="1">
      <alignment vertical="top"/>
      <protection/>
    </xf>
    <xf numFmtId="1" fontId="2" fillId="35" borderId="0" xfId="0" applyNumberFormat="1" applyFont="1" applyFill="1" applyBorder="1" applyAlignment="1" applyProtection="1">
      <alignment vertical="top"/>
      <protection/>
    </xf>
    <xf numFmtId="177" fontId="56" fillId="35" borderId="10" xfId="0" applyNumberFormat="1" applyFont="1" applyFill="1" applyBorder="1" applyAlignment="1" applyProtection="1">
      <alignment vertical="top"/>
      <protection/>
    </xf>
    <xf numFmtId="0" fontId="5" fillId="35" borderId="10" xfId="0" applyNumberFormat="1" applyFont="1" applyFill="1" applyBorder="1" applyAlignment="1" applyProtection="1">
      <alignment horizontal="center" vertical="top"/>
      <protection/>
    </xf>
    <xf numFmtId="0" fontId="6" fillId="35" borderId="12" xfId="0" applyNumberFormat="1" applyFont="1" applyFill="1" applyBorder="1" applyAlignment="1" applyProtection="1">
      <alignment horizontal="left" vertical="top" wrapText="1"/>
      <protection/>
    </xf>
    <xf numFmtId="177" fontId="5" fillId="35" borderId="0" xfId="0" applyNumberFormat="1" applyFont="1" applyFill="1" applyBorder="1" applyAlignment="1" applyProtection="1">
      <alignment horizontal="right" vertical="top"/>
      <protection/>
    </xf>
    <xf numFmtId="177" fontId="61" fillId="35" borderId="10" xfId="0" applyNumberFormat="1" applyFont="1" applyFill="1" applyBorder="1" applyAlignment="1" applyProtection="1">
      <alignment wrapText="1"/>
      <protection hidden="1"/>
    </xf>
    <xf numFmtId="0" fontId="54" fillId="35" borderId="10" xfId="0" applyFont="1" applyFill="1" applyBorder="1" applyAlignment="1" applyProtection="1">
      <alignment horizontal="right" wrapText="1"/>
      <protection hidden="1"/>
    </xf>
    <xf numFmtId="1" fontId="54" fillId="35" borderId="10" xfId="0" applyNumberFormat="1" applyFont="1" applyFill="1" applyBorder="1" applyAlignment="1" applyProtection="1">
      <alignment horizontal="right" vertical="top"/>
      <protection/>
    </xf>
    <xf numFmtId="0" fontId="3" fillId="35" borderId="0" xfId="0" applyNumberFormat="1" applyFont="1" applyFill="1" applyBorder="1" applyAlignment="1" applyProtection="1">
      <alignment horizontal="left" vertical="top"/>
      <protection/>
    </xf>
    <xf numFmtId="0" fontId="3" fillId="35" borderId="0" xfId="0" applyNumberFormat="1" applyFont="1" applyFill="1" applyBorder="1" applyAlignment="1" applyProtection="1">
      <alignment horizontal="center" vertical="top"/>
      <protection/>
    </xf>
    <xf numFmtId="177" fontId="2" fillId="35" borderId="0" xfId="0" applyNumberFormat="1" applyFont="1" applyFill="1" applyBorder="1" applyAlignment="1" applyProtection="1">
      <alignment horizontal="right" vertical="top"/>
      <protection/>
    </xf>
    <xf numFmtId="0" fontId="0" fillId="35" borderId="0" xfId="0" applyFill="1" applyAlignment="1">
      <alignment/>
    </xf>
    <xf numFmtId="0" fontId="6" fillId="0" borderId="10" xfId="0" applyNumberFormat="1" applyFont="1" applyFill="1" applyBorder="1" applyAlignment="1" applyProtection="1">
      <alignment horizontal="center" vertical="center" textRotation="90"/>
      <protection/>
    </xf>
    <xf numFmtId="177" fontId="7" fillId="36" borderId="10" xfId="0" applyNumberFormat="1" applyFont="1" applyFill="1" applyBorder="1" applyAlignment="1" applyProtection="1">
      <alignment horizontal="center" vertical="top"/>
      <protection/>
    </xf>
    <xf numFmtId="0" fontId="7" fillId="36" borderId="10" xfId="0" applyNumberFormat="1" applyFont="1" applyFill="1" applyBorder="1" applyAlignment="1" applyProtection="1">
      <alignment horizontal="left" vertical="top"/>
      <protection/>
    </xf>
    <xf numFmtId="0" fontId="3" fillId="36" borderId="10" xfId="0" applyNumberFormat="1" applyFont="1" applyFill="1" applyBorder="1" applyAlignment="1" applyProtection="1">
      <alignment horizontal="center" vertical="top"/>
      <protection/>
    </xf>
    <xf numFmtId="179" fontId="3" fillId="36" borderId="10" xfId="0" applyNumberFormat="1" applyFont="1" applyFill="1" applyBorder="1" applyAlignment="1" applyProtection="1">
      <alignment horizontal="center" vertical="top"/>
      <protection/>
    </xf>
    <xf numFmtId="177" fontId="3" fillId="36" borderId="10" xfId="0" applyNumberFormat="1" applyFont="1" applyFill="1" applyBorder="1" applyAlignment="1" applyProtection="1">
      <alignment horizontal="center" vertical="top"/>
      <protection/>
    </xf>
    <xf numFmtId="0" fontId="3" fillId="36" borderId="11" xfId="0" applyNumberFormat="1" applyFont="1" applyFill="1" applyBorder="1" applyAlignment="1" applyProtection="1">
      <alignment horizontal="center" vertical="top"/>
      <protection/>
    </xf>
    <xf numFmtId="0" fontId="3" fillId="36" borderId="14" xfId="0" applyNumberFormat="1" applyFont="1" applyFill="1" applyBorder="1" applyAlignment="1" applyProtection="1">
      <alignment horizontal="center" vertical="top"/>
      <protection/>
    </xf>
    <xf numFmtId="179" fontId="3" fillId="36" borderId="11" xfId="0" applyNumberFormat="1" applyFont="1" applyFill="1" applyBorder="1" applyAlignment="1" applyProtection="1">
      <alignment horizontal="center" vertical="top"/>
      <protection/>
    </xf>
    <xf numFmtId="179" fontId="3" fillId="36" borderId="14" xfId="0" applyNumberFormat="1" applyFont="1" applyFill="1" applyBorder="1" applyAlignment="1" applyProtection="1">
      <alignment horizontal="center" vertical="top"/>
      <protection/>
    </xf>
    <xf numFmtId="0" fontId="3" fillId="36" borderId="11" xfId="0" applyNumberFormat="1" applyFont="1" applyFill="1" applyBorder="1" applyAlignment="1" applyProtection="1">
      <alignment horizontal="right" vertical="top"/>
      <protection/>
    </xf>
    <xf numFmtId="0" fontId="3" fillId="36" borderId="14" xfId="0" applyNumberFormat="1" applyFont="1" applyFill="1" applyBorder="1" applyAlignment="1" applyProtection="1">
      <alignment horizontal="right" vertical="top"/>
      <protection/>
    </xf>
    <xf numFmtId="177" fontId="7" fillId="36" borderId="11" xfId="0" applyNumberFormat="1" applyFont="1" applyFill="1" applyBorder="1" applyAlignment="1" applyProtection="1">
      <alignment horizontal="right" vertical="top"/>
      <protection/>
    </xf>
    <xf numFmtId="177" fontId="7" fillId="36" borderId="14" xfId="0" applyNumberFormat="1" applyFont="1" applyFill="1" applyBorder="1" applyAlignment="1" applyProtection="1">
      <alignment horizontal="right" vertical="top"/>
      <protection/>
    </xf>
    <xf numFmtId="0" fontId="7" fillId="36" borderId="11" xfId="0" applyNumberFormat="1" applyFont="1" applyFill="1" applyBorder="1" applyAlignment="1" applyProtection="1">
      <alignment horizontal="center" vertical="top"/>
      <protection/>
    </xf>
    <xf numFmtId="0" fontId="7" fillId="36" borderId="14" xfId="0" applyNumberFormat="1" applyFont="1" applyFill="1" applyBorder="1" applyAlignment="1" applyProtection="1">
      <alignment horizontal="center" vertical="top"/>
      <protection/>
    </xf>
    <xf numFmtId="0" fontId="5" fillId="0" borderId="13" xfId="0" applyNumberFormat="1" applyFont="1" applyFill="1" applyBorder="1" applyAlignment="1" applyProtection="1">
      <alignment horizontal="center" vertical="top"/>
      <protection/>
    </xf>
    <xf numFmtId="0" fontId="5" fillId="0" borderId="12" xfId="0" applyNumberFormat="1" applyFont="1" applyFill="1" applyBorder="1" applyAlignment="1" applyProtection="1">
      <alignment horizontal="center" vertical="top"/>
      <protection/>
    </xf>
    <xf numFmtId="0" fontId="5" fillId="35" borderId="10" xfId="0" applyNumberFormat="1" applyFont="1" applyFill="1" applyBorder="1" applyAlignment="1" applyProtection="1">
      <alignment horizontal="center" vertical="top"/>
      <protection/>
    </xf>
    <xf numFmtId="0" fontId="6" fillId="0" borderId="15" xfId="0" applyNumberFormat="1" applyFont="1" applyFill="1" applyBorder="1" applyAlignment="1" applyProtection="1">
      <alignment horizontal="center" vertical="center" textRotation="90"/>
      <protection/>
    </xf>
    <xf numFmtId="0" fontId="6" fillId="0" borderId="13" xfId="0" applyNumberFormat="1" applyFont="1" applyFill="1" applyBorder="1" applyAlignment="1" applyProtection="1">
      <alignment horizontal="center" vertical="center" textRotation="90"/>
      <protection/>
    </xf>
    <xf numFmtId="0" fontId="62" fillId="0" borderId="16" xfId="0" applyFont="1" applyBorder="1" applyAlignment="1">
      <alignment horizontal="center" vertical="center" textRotation="90"/>
    </xf>
    <xf numFmtId="0" fontId="62" fillId="0" borderId="17" xfId="0" applyFont="1" applyBorder="1" applyAlignment="1">
      <alignment horizontal="center" vertical="center" textRotation="90"/>
    </xf>
    <xf numFmtId="0" fontId="62" fillId="0" borderId="18" xfId="0" applyFont="1" applyBorder="1" applyAlignment="1">
      <alignment horizontal="center" vertical="center" textRotation="90"/>
    </xf>
    <xf numFmtId="0" fontId="62" fillId="0" borderId="19" xfId="0" applyFont="1" applyBorder="1" applyAlignment="1">
      <alignment horizontal="center" vertical="center" textRotation="90"/>
    </xf>
    <xf numFmtId="0" fontId="62" fillId="0" borderId="20" xfId="0" applyFont="1" applyBorder="1" applyAlignment="1">
      <alignment horizontal="center" vertical="center" textRotation="90"/>
    </xf>
    <xf numFmtId="0" fontId="62" fillId="0" borderId="21" xfId="0" applyFont="1" applyBorder="1" applyAlignment="1">
      <alignment horizontal="center" vertical="center" textRotation="9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41"/>
  <sheetViews>
    <sheetView view="pageBreakPreview" zoomScaleSheetLayoutView="100" zoomScalePageLayoutView="0" workbookViewId="0" topLeftCell="A1">
      <pane xSplit="1" ySplit="2" topLeftCell="B3" activePane="bottomRight" state="frozen"/>
      <selection pane="topLeft" activeCell="A1" sqref="A1"/>
      <selection pane="topRight" activeCell="C1" sqref="C1"/>
      <selection pane="bottomLeft" activeCell="A5" sqref="A5"/>
      <selection pane="bottomRight" activeCell="L125" sqref="L125:L134"/>
    </sheetView>
  </sheetViews>
  <sheetFormatPr defaultColWidth="45.421875" defaultRowHeight="15"/>
  <cols>
    <col min="1" max="1" width="3.28125" style="1" bestFit="1" customWidth="1"/>
    <col min="2" max="2" width="25.28125" style="29" customWidth="1"/>
    <col min="3" max="3" width="8.8515625" style="28" customWidth="1"/>
    <col min="4" max="4" width="7.00390625" style="25" bestFit="1" customWidth="1"/>
    <col min="5" max="5" width="8.8515625" style="9" bestFit="1" customWidth="1"/>
    <col min="6" max="6" width="11.00390625" style="9" bestFit="1" customWidth="1"/>
    <col min="7" max="7" width="8.8515625" style="9" bestFit="1" customWidth="1"/>
    <col min="8" max="8" width="7.57421875" style="9" bestFit="1" customWidth="1"/>
    <col min="9" max="9" width="1.421875" style="1" customWidth="1"/>
    <col min="10" max="10" width="23.8515625" style="29" bestFit="1" customWidth="1"/>
    <col min="11" max="11" width="6.57421875" style="1" bestFit="1" customWidth="1"/>
    <col min="12" max="12" width="4.8515625" style="25" bestFit="1" customWidth="1"/>
    <col min="13" max="13" width="10.140625" style="9" bestFit="1" customWidth="1"/>
    <col min="14" max="14" width="10.28125" style="1" bestFit="1" customWidth="1"/>
    <col min="15" max="15" width="7.8515625" style="1" customWidth="1"/>
    <col min="16" max="16" width="9.00390625" style="1" bestFit="1" customWidth="1"/>
    <col min="17" max="17" width="1.421875" style="1" customWidth="1"/>
    <col min="18" max="18" width="0.2890625" style="0" customWidth="1"/>
    <col min="19" max="23" width="45.421875" style="0" customWidth="1"/>
    <col min="24" max="103" width="8.7109375" style="1" customWidth="1"/>
    <col min="104" max="16384" width="45.421875" style="1" customWidth="1"/>
  </cols>
  <sheetData>
    <row r="1" spans="1:17" s="12" customFormat="1" ht="12" customHeight="1">
      <c r="A1" s="21"/>
      <c r="B1" s="49" t="s">
        <v>55</v>
      </c>
      <c r="C1" s="142"/>
      <c r="D1" s="88"/>
      <c r="E1" s="89"/>
      <c r="F1" s="143"/>
      <c r="G1" s="143"/>
      <c r="H1" s="143"/>
      <c r="I1" s="31"/>
      <c r="J1" s="15" t="s">
        <v>70</v>
      </c>
      <c r="K1" s="10"/>
      <c r="L1" s="22"/>
      <c r="M1" s="14"/>
      <c r="N1" s="11"/>
      <c r="O1" s="11"/>
      <c r="P1" s="11"/>
      <c r="Q1" s="31"/>
    </row>
    <row r="2" spans="1:17" s="2" customFormat="1" ht="12" customHeight="1">
      <c r="A2" s="7"/>
      <c r="B2" s="76" t="s">
        <v>1</v>
      </c>
      <c r="C2" s="90" t="s">
        <v>2</v>
      </c>
      <c r="D2" s="91" t="s">
        <v>3</v>
      </c>
      <c r="E2" s="62" t="s">
        <v>4</v>
      </c>
      <c r="F2" s="62" t="s">
        <v>6</v>
      </c>
      <c r="G2" s="62" t="s">
        <v>7</v>
      </c>
      <c r="H2" s="62" t="s">
        <v>5</v>
      </c>
      <c r="I2" s="32"/>
      <c r="J2" s="76" t="s">
        <v>19</v>
      </c>
      <c r="K2" s="141" t="s">
        <v>2</v>
      </c>
      <c r="L2" s="50" t="s">
        <v>3</v>
      </c>
      <c r="M2" s="60" t="s">
        <v>4</v>
      </c>
      <c r="N2" s="62" t="s">
        <v>6</v>
      </c>
      <c r="O2" s="62" t="s">
        <v>7</v>
      </c>
      <c r="P2" s="62" t="s">
        <v>5</v>
      </c>
      <c r="Q2" s="32"/>
    </row>
    <row r="3" spans="1:17" s="12" customFormat="1" ht="15.75" customHeight="1">
      <c r="A3" s="180" t="s">
        <v>24</v>
      </c>
      <c r="B3" s="171" t="s">
        <v>130</v>
      </c>
      <c r="C3" s="64">
        <v>100</v>
      </c>
      <c r="D3" s="50"/>
      <c r="E3" s="51"/>
      <c r="F3" s="52"/>
      <c r="G3" s="52"/>
      <c r="H3" s="52">
        <f>SUM(F4:F5)</f>
        <v>2.5949999999999998</v>
      </c>
      <c r="I3" s="38"/>
      <c r="J3" s="54" t="s">
        <v>50</v>
      </c>
      <c r="K3" s="54" t="s">
        <v>44</v>
      </c>
      <c r="L3" s="55"/>
      <c r="M3" s="71"/>
      <c r="N3" s="75"/>
      <c r="O3" s="73"/>
      <c r="P3" s="61">
        <f>SUM(N4:O8)</f>
        <v>7.0975</v>
      </c>
      <c r="Q3" s="38"/>
    </row>
    <row r="4" spans="1:17" ht="12" customHeight="1">
      <c r="A4" s="180"/>
      <c r="B4" s="55" t="s">
        <v>131</v>
      </c>
      <c r="C4" s="55"/>
      <c r="D4" s="55">
        <v>116</v>
      </c>
      <c r="E4" s="72">
        <v>20</v>
      </c>
      <c r="F4" s="68">
        <f>D4*E4/1000</f>
        <v>2.32</v>
      </c>
      <c r="G4" s="89"/>
      <c r="H4" s="169"/>
      <c r="I4" s="97"/>
      <c r="J4" s="55" t="s">
        <v>21</v>
      </c>
      <c r="K4" s="55"/>
      <c r="L4" s="55">
        <v>34</v>
      </c>
      <c r="M4" s="72">
        <v>60</v>
      </c>
      <c r="N4" s="72">
        <f>L4*M4/1000</f>
        <v>2.04</v>
      </c>
      <c r="O4" s="72"/>
      <c r="P4" s="62"/>
      <c r="Q4" s="97"/>
    </row>
    <row r="5" spans="1:17" ht="12" customHeight="1">
      <c r="A5" s="180"/>
      <c r="B5" s="59" t="s">
        <v>9</v>
      </c>
      <c r="C5" s="59"/>
      <c r="D5" s="59">
        <v>5</v>
      </c>
      <c r="E5" s="72">
        <v>55</v>
      </c>
      <c r="F5" s="68">
        <f>D5*E5/1000</f>
        <v>0.275</v>
      </c>
      <c r="G5" s="89"/>
      <c r="H5" s="169"/>
      <c r="I5" s="97"/>
      <c r="J5" s="55" t="s">
        <v>16</v>
      </c>
      <c r="K5" s="55"/>
      <c r="L5" s="55">
        <v>60</v>
      </c>
      <c r="M5" s="72">
        <v>45</v>
      </c>
      <c r="N5" s="72">
        <f>L5*M5/1000</f>
        <v>2.7</v>
      </c>
      <c r="O5" s="72"/>
      <c r="P5" s="62"/>
      <c r="Q5" s="97"/>
    </row>
    <row r="6" spans="1:17" ht="12" customHeight="1">
      <c r="A6" s="180"/>
      <c r="B6" s="54" t="s">
        <v>112</v>
      </c>
      <c r="C6" s="54">
        <v>150</v>
      </c>
      <c r="D6" s="55"/>
      <c r="E6" s="72"/>
      <c r="F6" s="69"/>
      <c r="G6" s="69"/>
      <c r="H6" s="69">
        <f>SUM(F7:G9)</f>
        <v>4.5840499999999995</v>
      </c>
      <c r="I6" s="97"/>
      <c r="J6" s="55" t="s">
        <v>10</v>
      </c>
      <c r="K6" s="55"/>
      <c r="L6" s="55">
        <v>1</v>
      </c>
      <c r="M6" s="72">
        <v>10</v>
      </c>
      <c r="N6" s="72">
        <f>L6*M6/1000</f>
        <v>0.01</v>
      </c>
      <c r="O6" s="72"/>
      <c r="P6" s="72"/>
      <c r="Q6" s="97"/>
    </row>
    <row r="7" spans="1:17" ht="12" customHeight="1">
      <c r="A7" s="180"/>
      <c r="B7" s="55" t="s">
        <v>35</v>
      </c>
      <c r="C7" s="55"/>
      <c r="D7" s="55">
        <v>36.37</v>
      </c>
      <c r="E7" s="72">
        <v>65</v>
      </c>
      <c r="F7" s="68">
        <f>D7*E7/1000</f>
        <v>2.3640499999999998</v>
      </c>
      <c r="G7" s="68"/>
      <c r="H7" s="86"/>
      <c r="I7" s="97"/>
      <c r="J7" s="55" t="s">
        <v>9</v>
      </c>
      <c r="K7" s="55"/>
      <c r="L7" s="55">
        <v>4.5</v>
      </c>
      <c r="M7" s="72">
        <v>55</v>
      </c>
      <c r="N7" s="68">
        <f>L7*M7/1000</f>
        <v>0.2475</v>
      </c>
      <c r="O7" s="145"/>
      <c r="P7" s="72"/>
      <c r="Q7" s="97"/>
    </row>
    <row r="8" spans="1:17" ht="12" customHeight="1">
      <c r="A8" s="180"/>
      <c r="B8" s="55" t="s">
        <v>10</v>
      </c>
      <c r="C8" s="55"/>
      <c r="D8" s="55">
        <v>1.5</v>
      </c>
      <c r="E8" s="72">
        <v>10</v>
      </c>
      <c r="F8" s="68">
        <f>D8*E8/1000</f>
        <v>0.015</v>
      </c>
      <c r="G8" s="68"/>
      <c r="H8" s="86"/>
      <c r="I8" s="97"/>
      <c r="J8" s="55" t="s">
        <v>32</v>
      </c>
      <c r="K8" s="55"/>
      <c r="L8" s="55">
        <v>5</v>
      </c>
      <c r="M8" s="72">
        <v>420</v>
      </c>
      <c r="N8" s="68">
        <f>L8*M8/1000</f>
        <v>2.1</v>
      </c>
      <c r="O8" s="81"/>
      <c r="P8" s="72"/>
      <c r="Q8" s="97"/>
    </row>
    <row r="9" spans="1:17" ht="12.75" customHeight="1">
      <c r="A9" s="180"/>
      <c r="B9" s="55" t="s">
        <v>32</v>
      </c>
      <c r="C9" s="55"/>
      <c r="D9" s="55">
        <v>5.25</v>
      </c>
      <c r="E9" s="72">
        <v>420</v>
      </c>
      <c r="F9" s="68">
        <f>D9*E9/1000</f>
        <v>2.205</v>
      </c>
      <c r="G9" s="89"/>
      <c r="H9" s="86"/>
      <c r="I9" s="97"/>
      <c r="J9" s="78" t="s">
        <v>85</v>
      </c>
      <c r="K9" s="117">
        <v>200</v>
      </c>
      <c r="L9" s="82"/>
      <c r="M9" s="68"/>
      <c r="N9" s="68"/>
      <c r="O9" s="69"/>
      <c r="P9" s="69">
        <f>SUM(N10:O11)</f>
        <v>2.2249999999999996</v>
      </c>
      <c r="Q9" s="97"/>
    </row>
    <row r="10" spans="1:17" ht="12" customHeight="1">
      <c r="A10" s="180"/>
      <c r="B10" s="101" t="s">
        <v>125</v>
      </c>
      <c r="C10" s="54" t="s">
        <v>109</v>
      </c>
      <c r="D10" s="54"/>
      <c r="E10" s="58"/>
      <c r="F10" s="58"/>
      <c r="G10" s="121"/>
      <c r="H10" s="58">
        <f>SUM(F11:G22)</f>
        <v>19.158220000000004</v>
      </c>
      <c r="I10" s="97"/>
      <c r="J10" s="83" t="s">
        <v>81</v>
      </c>
      <c r="K10" s="84"/>
      <c r="L10" s="82">
        <v>20</v>
      </c>
      <c r="M10" s="68">
        <v>70</v>
      </c>
      <c r="N10" s="68">
        <f>L10*M10/1000</f>
        <v>1.4</v>
      </c>
      <c r="O10" s="121"/>
      <c r="P10" s="86"/>
      <c r="Q10" s="97"/>
    </row>
    <row r="11" spans="1:17" ht="12" customHeight="1">
      <c r="A11" s="180"/>
      <c r="B11" s="59" t="s">
        <v>57</v>
      </c>
      <c r="C11" s="55"/>
      <c r="D11" s="55">
        <v>52</v>
      </c>
      <c r="E11" s="56">
        <v>300</v>
      </c>
      <c r="F11" s="57">
        <f>D11*E11/1000</f>
        <v>15.6</v>
      </c>
      <c r="G11" s="89"/>
      <c r="H11" s="58"/>
      <c r="I11" s="97"/>
      <c r="J11" s="83" t="s">
        <v>9</v>
      </c>
      <c r="K11" s="84"/>
      <c r="L11" s="82">
        <v>15</v>
      </c>
      <c r="M11" s="68">
        <v>55</v>
      </c>
      <c r="N11" s="68">
        <f>L11*M11/1000</f>
        <v>0.825</v>
      </c>
      <c r="O11" s="81"/>
      <c r="P11" s="86"/>
      <c r="Q11" s="97"/>
    </row>
    <row r="12" spans="1:17" ht="12" customHeight="1">
      <c r="A12" s="180"/>
      <c r="B12" s="59" t="s">
        <v>31</v>
      </c>
      <c r="C12" s="55"/>
      <c r="D12" s="55">
        <v>5</v>
      </c>
      <c r="E12" s="172">
        <v>115</v>
      </c>
      <c r="F12" s="57">
        <f>D12/1000*E12</f>
        <v>0.5750000000000001</v>
      </c>
      <c r="G12" s="58"/>
      <c r="H12" s="58"/>
      <c r="I12" s="97"/>
      <c r="J12" s="54" t="s">
        <v>113</v>
      </c>
      <c r="K12" s="54">
        <v>20</v>
      </c>
      <c r="L12" s="55">
        <v>20</v>
      </c>
      <c r="M12" s="72">
        <v>46.28</v>
      </c>
      <c r="N12" s="72">
        <f>L12*M12/1000</f>
        <v>0.9256</v>
      </c>
      <c r="O12" s="73"/>
      <c r="P12" s="73">
        <f>SUM(N12:O12)</f>
        <v>0.9256</v>
      </c>
      <c r="Q12" s="97"/>
    </row>
    <row r="13" spans="1:17" ht="13.5" customHeight="1">
      <c r="A13" s="180"/>
      <c r="B13" s="59" t="s">
        <v>42</v>
      </c>
      <c r="C13" s="55"/>
      <c r="D13" s="55">
        <v>5</v>
      </c>
      <c r="E13" s="56">
        <v>30</v>
      </c>
      <c r="F13" s="57">
        <f>D13/1000*E13</f>
        <v>0.15</v>
      </c>
      <c r="G13" s="58"/>
      <c r="H13" s="58"/>
      <c r="I13" s="97"/>
      <c r="J13" s="78" t="s">
        <v>114</v>
      </c>
      <c r="K13" s="79">
        <v>20</v>
      </c>
      <c r="L13" s="84">
        <v>20</v>
      </c>
      <c r="M13" s="72">
        <v>55.09</v>
      </c>
      <c r="N13" s="72">
        <f>L13*M13/1000</f>
        <v>1.1018000000000001</v>
      </c>
      <c r="O13" s="73"/>
      <c r="P13" s="73">
        <f>SUM(N13:O13)</f>
        <v>1.1018000000000001</v>
      </c>
      <c r="Q13" s="97"/>
    </row>
    <row r="14" spans="1:17" ht="12" customHeight="1">
      <c r="A14" s="180"/>
      <c r="B14" s="59" t="s">
        <v>17</v>
      </c>
      <c r="C14" s="55"/>
      <c r="D14" s="55">
        <v>5</v>
      </c>
      <c r="E14" s="56">
        <v>24</v>
      </c>
      <c r="F14" s="57">
        <f>D14/1000*E14</f>
        <v>0.12</v>
      </c>
      <c r="G14" s="89"/>
      <c r="H14" s="58"/>
      <c r="I14" s="97"/>
      <c r="J14" s="81"/>
      <c r="K14" s="81"/>
      <c r="L14" s="81"/>
      <c r="M14" s="81"/>
      <c r="N14" s="81"/>
      <c r="O14" s="81"/>
      <c r="P14" s="81"/>
      <c r="Q14" s="97"/>
    </row>
    <row r="15" spans="1:17" ht="12" customHeight="1">
      <c r="A15" s="180"/>
      <c r="B15" s="59" t="s">
        <v>73</v>
      </c>
      <c r="C15" s="55"/>
      <c r="D15" s="55">
        <v>8</v>
      </c>
      <c r="E15" s="56">
        <v>55.09</v>
      </c>
      <c r="F15" s="57">
        <f>D15*E15/1000</f>
        <v>0.44072</v>
      </c>
      <c r="G15" s="58"/>
      <c r="H15" s="58"/>
      <c r="I15" s="97"/>
      <c r="J15" s="81"/>
      <c r="K15" s="81"/>
      <c r="L15" s="81"/>
      <c r="M15" s="81"/>
      <c r="N15" s="81"/>
      <c r="O15" s="81"/>
      <c r="P15" s="81"/>
      <c r="Q15" s="97"/>
    </row>
    <row r="16" spans="1:17" ht="12" customHeight="1">
      <c r="A16" s="180"/>
      <c r="B16" s="59" t="s">
        <v>10</v>
      </c>
      <c r="C16" s="55"/>
      <c r="D16" s="55">
        <v>1</v>
      </c>
      <c r="E16" s="56">
        <v>10</v>
      </c>
      <c r="F16" s="57">
        <f aca="true" t="shared" si="0" ref="F16:F22">D16/1000*E16</f>
        <v>0.01</v>
      </c>
      <c r="G16" s="58"/>
      <c r="H16" s="58"/>
      <c r="I16" s="97"/>
      <c r="J16" s="81"/>
      <c r="K16" s="81"/>
      <c r="L16" s="81"/>
      <c r="M16" s="81"/>
      <c r="N16" s="81"/>
      <c r="O16" s="81"/>
      <c r="P16" s="81"/>
      <c r="Q16" s="97"/>
    </row>
    <row r="17" spans="1:17" ht="12" customHeight="1">
      <c r="A17" s="180"/>
      <c r="B17" s="59" t="s">
        <v>110</v>
      </c>
      <c r="C17" s="55"/>
      <c r="D17" s="55">
        <v>11</v>
      </c>
      <c r="E17" s="56">
        <v>0</v>
      </c>
      <c r="F17" s="57">
        <f t="shared" si="0"/>
        <v>0</v>
      </c>
      <c r="G17" s="58"/>
      <c r="H17" s="58"/>
      <c r="I17" s="97"/>
      <c r="J17" s="81"/>
      <c r="K17" s="81"/>
      <c r="L17" s="81"/>
      <c r="M17" s="81"/>
      <c r="N17" s="81"/>
      <c r="O17" s="81"/>
      <c r="P17" s="81"/>
      <c r="Q17" s="97"/>
    </row>
    <row r="18" spans="1:17" ht="12" customHeight="1">
      <c r="A18" s="180"/>
      <c r="B18" s="59" t="s">
        <v>103</v>
      </c>
      <c r="C18" s="55"/>
      <c r="D18" s="55">
        <v>12.5</v>
      </c>
      <c r="E18" s="56">
        <v>120</v>
      </c>
      <c r="F18" s="57">
        <f t="shared" si="0"/>
        <v>1.5</v>
      </c>
      <c r="G18" s="58"/>
      <c r="H18" s="58"/>
      <c r="I18" s="97"/>
      <c r="J18" s="3"/>
      <c r="K18" s="3"/>
      <c r="L18" s="3"/>
      <c r="M18" s="3"/>
      <c r="N18" s="3"/>
      <c r="O18" s="3"/>
      <c r="P18" s="3"/>
      <c r="Q18" s="97"/>
    </row>
    <row r="19" spans="1:17" ht="12" customHeight="1">
      <c r="A19" s="180"/>
      <c r="B19" s="59" t="s">
        <v>42</v>
      </c>
      <c r="C19" s="55"/>
      <c r="D19" s="55">
        <v>3.75</v>
      </c>
      <c r="E19" s="56">
        <v>30</v>
      </c>
      <c r="F19" s="57">
        <f t="shared" si="0"/>
        <v>0.11249999999999999</v>
      </c>
      <c r="G19" s="58"/>
      <c r="H19" s="58"/>
      <c r="I19" s="97"/>
      <c r="J19" s="3"/>
      <c r="K19" s="3"/>
      <c r="L19" s="3"/>
      <c r="M19" s="3"/>
      <c r="N19" s="3"/>
      <c r="O19" s="3"/>
      <c r="P19" s="3"/>
      <c r="Q19" s="97"/>
    </row>
    <row r="20" spans="1:17" ht="12" customHeight="1">
      <c r="A20" s="180"/>
      <c r="B20" s="59" t="s">
        <v>89</v>
      </c>
      <c r="C20" s="55"/>
      <c r="D20" s="55">
        <v>5</v>
      </c>
      <c r="E20" s="56">
        <v>128</v>
      </c>
      <c r="F20" s="57">
        <f t="shared" si="0"/>
        <v>0.64</v>
      </c>
      <c r="G20" s="58"/>
      <c r="H20" s="58"/>
      <c r="I20" s="97"/>
      <c r="J20" s="3"/>
      <c r="K20" s="3"/>
      <c r="L20" s="3"/>
      <c r="M20" s="3"/>
      <c r="N20" s="3"/>
      <c r="O20" s="3"/>
      <c r="P20" s="3"/>
      <c r="Q20" s="97"/>
    </row>
    <row r="21" spans="1:17" ht="12" customHeight="1">
      <c r="A21" s="180"/>
      <c r="B21" s="59" t="s">
        <v>10</v>
      </c>
      <c r="C21" s="55"/>
      <c r="D21" s="55">
        <v>1</v>
      </c>
      <c r="E21" s="56">
        <v>10</v>
      </c>
      <c r="F21" s="57">
        <f t="shared" si="0"/>
        <v>0.01</v>
      </c>
      <c r="G21" s="58"/>
      <c r="H21" s="58"/>
      <c r="I21" s="97"/>
      <c r="J21" s="3"/>
      <c r="K21" s="3"/>
      <c r="L21" s="3"/>
      <c r="M21" s="3"/>
      <c r="N21" s="3"/>
      <c r="O21" s="3"/>
      <c r="P21" s="3"/>
      <c r="Q21" s="97"/>
    </row>
    <row r="22" spans="1:17" ht="12" customHeight="1">
      <c r="A22" s="180"/>
      <c r="B22" s="59" t="s">
        <v>102</v>
      </c>
      <c r="C22" s="55"/>
      <c r="D22" s="55">
        <v>37.5</v>
      </c>
      <c r="E22" s="56">
        <v>0</v>
      </c>
      <c r="F22" s="57">
        <f t="shared" si="0"/>
        <v>0</v>
      </c>
      <c r="G22" s="58"/>
      <c r="H22" s="58"/>
      <c r="I22" s="97"/>
      <c r="J22" s="3"/>
      <c r="K22" s="3"/>
      <c r="L22" s="3"/>
      <c r="M22" s="3"/>
      <c r="N22" s="3"/>
      <c r="O22" s="3"/>
      <c r="P22" s="3"/>
      <c r="Q22" s="97"/>
    </row>
    <row r="23" spans="1:17" ht="27.75" customHeight="1">
      <c r="A23" s="180"/>
      <c r="B23" s="54" t="s">
        <v>113</v>
      </c>
      <c r="C23" s="54">
        <v>20</v>
      </c>
      <c r="D23" s="55">
        <v>20</v>
      </c>
      <c r="E23" s="72">
        <v>46.28</v>
      </c>
      <c r="F23" s="72">
        <f>D23*E23/1000</f>
        <v>0.9256</v>
      </c>
      <c r="G23" s="73"/>
      <c r="H23" s="73">
        <f>SUM(F23:G23)</f>
        <v>0.9256</v>
      </c>
      <c r="I23" s="97"/>
      <c r="J23" s="3"/>
      <c r="K23" s="3"/>
      <c r="L23" s="3"/>
      <c r="M23" s="3"/>
      <c r="N23" s="3"/>
      <c r="O23" s="3"/>
      <c r="P23" s="3"/>
      <c r="Q23" s="97"/>
    </row>
    <row r="24" spans="1:17" ht="12" customHeight="1">
      <c r="A24" s="180"/>
      <c r="B24" s="78" t="s">
        <v>114</v>
      </c>
      <c r="C24" s="79">
        <v>30</v>
      </c>
      <c r="D24" s="84">
        <v>30</v>
      </c>
      <c r="E24" s="72">
        <v>55.09</v>
      </c>
      <c r="F24" s="72">
        <f>D24*E24/1000</f>
        <v>1.6527</v>
      </c>
      <c r="G24" s="73"/>
      <c r="H24" s="73">
        <f>SUM(F24:G24)</f>
        <v>1.6527</v>
      </c>
      <c r="I24" s="97"/>
      <c r="J24" s="3"/>
      <c r="K24" s="3"/>
      <c r="L24" s="3"/>
      <c r="M24" s="3"/>
      <c r="N24" s="3"/>
      <c r="O24" s="3"/>
      <c r="P24" s="3"/>
      <c r="Q24" s="97"/>
    </row>
    <row r="25" spans="1:17" ht="12" customHeight="1">
      <c r="A25" s="180"/>
      <c r="B25" s="54" t="s">
        <v>47</v>
      </c>
      <c r="C25" s="54">
        <v>200</v>
      </c>
      <c r="D25" s="55"/>
      <c r="E25" s="72"/>
      <c r="F25" s="75"/>
      <c r="G25" s="73"/>
      <c r="H25" s="73">
        <f>SUM(F26:G27)</f>
        <v>1.4249999999999998</v>
      </c>
      <c r="I25" s="97"/>
      <c r="J25" s="54"/>
      <c r="K25" s="54"/>
      <c r="L25" s="55"/>
      <c r="M25" s="72"/>
      <c r="N25" s="72"/>
      <c r="O25" s="73"/>
      <c r="P25" s="73"/>
      <c r="Q25" s="97"/>
    </row>
    <row r="26" spans="1:17" ht="14.25" customHeight="1">
      <c r="A26" s="180"/>
      <c r="B26" s="55" t="s">
        <v>12</v>
      </c>
      <c r="C26" s="55"/>
      <c r="D26" s="55">
        <v>1</v>
      </c>
      <c r="E26" s="126">
        <v>600</v>
      </c>
      <c r="F26" s="72">
        <f>D26*E26/1000</f>
        <v>0.6</v>
      </c>
      <c r="G26" s="72"/>
      <c r="H26" s="79"/>
      <c r="I26" s="97"/>
      <c r="J26" s="78"/>
      <c r="K26" s="79"/>
      <c r="L26" s="84"/>
      <c r="M26" s="72"/>
      <c r="N26" s="72"/>
      <c r="O26" s="73"/>
      <c r="P26" s="73"/>
      <c r="Q26" s="97"/>
    </row>
    <row r="27" spans="1:17" s="12" customFormat="1" ht="12" customHeight="1">
      <c r="A27" s="180"/>
      <c r="B27" s="55" t="s">
        <v>9</v>
      </c>
      <c r="C27" s="55"/>
      <c r="D27" s="55">
        <v>15</v>
      </c>
      <c r="E27" s="72">
        <v>55</v>
      </c>
      <c r="F27" s="72">
        <f>E27/1000*D27</f>
        <v>0.825</v>
      </c>
      <c r="G27" s="89"/>
      <c r="H27" s="74"/>
      <c r="I27" s="38"/>
      <c r="J27" s="145"/>
      <c r="K27" s="145"/>
      <c r="L27" s="145"/>
      <c r="M27" s="145"/>
      <c r="N27" s="145"/>
      <c r="O27" s="145"/>
      <c r="P27" s="145"/>
      <c r="Q27" s="38"/>
    </row>
    <row r="28" spans="1:17" ht="12" customHeight="1">
      <c r="A28" s="180"/>
      <c r="B28" s="16" t="s">
        <v>13</v>
      </c>
      <c r="C28" s="26"/>
      <c r="D28" s="23"/>
      <c r="E28" s="44"/>
      <c r="F28" s="13">
        <f>SUM(F4:F27)</f>
        <v>30.34057</v>
      </c>
      <c r="G28" s="13"/>
      <c r="H28" s="13">
        <f>SUM(H3:H27)</f>
        <v>30.340570000000003</v>
      </c>
      <c r="I28" s="97"/>
      <c r="J28" s="16" t="s">
        <v>13</v>
      </c>
      <c r="K28" s="17"/>
      <c r="L28" s="46"/>
      <c r="M28" s="47"/>
      <c r="N28" s="18">
        <f>SUM(N4:N26)</f>
        <v>11.3499</v>
      </c>
      <c r="O28" s="18">
        <f>SUM(G3:G11)</f>
        <v>0</v>
      </c>
      <c r="P28" s="18">
        <f>SUM(P3:P26)</f>
        <v>11.3499</v>
      </c>
      <c r="Q28" s="97"/>
    </row>
    <row r="29" spans="1:17" s="12" customFormat="1" ht="27.75" customHeight="1">
      <c r="A29" s="180" t="s">
        <v>25</v>
      </c>
      <c r="B29" s="95" t="s">
        <v>132</v>
      </c>
      <c r="C29" s="54">
        <v>60</v>
      </c>
      <c r="D29" s="55"/>
      <c r="E29" s="56"/>
      <c r="F29" s="56"/>
      <c r="G29" s="56"/>
      <c r="H29" s="58">
        <f>SUM(F30:G35)</f>
        <v>1.339</v>
      </c>
      <c r="I29" s="38"/>
      <c r="J29" s="54" t="s">
        <v>86</v>
      </c>
      <c r="K29" s="53">
        <v>250</v>
      </c>
      <c r="L29" s="59"/>
      <c r="M29" s="68"/>
      <c r="N29" s="69"/>
      <c r="O29" s="69"/>
      <c r="P29" s="69">
        <f>SUM(N30:O36)</f>
        <v>7.598</v>
      </c>
      <c r="Q29" s="38"/>
    </row>
    <row r="30" spans="1:17" s="12" customFormat="1" ht="12.75" customHeight="1">
      <c r="A30" s="180"/>
      <c r="B30" s="114" t="s">
        <v>8</v>
      </c>
      <c r="C30" s="55"/>
      <c r="D30" s="55">
        <v>59</v>
      </c>
      <c r="E30" s="56">
        <v>12</v>
      </c>
      <c r="F30" s="56">
        <f aca="true" t="shared" si="1" ref="F30:F35">D30/1000*E30</f>
        <v>0.708</v>
      </c>
      <c r="G30" s="89"/>
      <c r="H30" s="58"/>
      <c r="I30" s="38"/>
      <c r="J30" s="59" t="s">
        <v>34</v>
      </c>
      <c r="K30" s="59"/>
      <c r="L30" s="59">
        <v>16</v>
      </c>
      <c r="M30" s="85">
        <v>300</v>
      </c>
      <c r="N30" s="68">
        <f aca="true" t="shared" si="2" ref="N30:N35">L30*M30/1000</f>
        <v>4.8</v>
      </c>
      <c r="O30" s="121"/>
      <c r="P30" s="86"/>
      <c r="Q30" s="38"/>
    </row>
    <row r="31" spans="1:17" s="12" customFormat="1" ht="12.75" customHeight="1">
      <c r="A31" s="180"/>
      <c r="B31" s="114" t="s">
        <v>131</v>
      </c>
      <c r="C31" s="55"/>
      <c r="D31" s="55">
        <v>6</v>
      </c>
      <c r="E31" s="56">
        <v>20</v>
      </c>
      <c r="F31" s="56">
        <f t="shared" si="1"/>
        <v>0.12</v>
      </c>
      <c r="G31" s="89"/>
      <c r="H31" s="58"/>
      <c r="I31" s="38"/>
      <c r="J31" s="59" t="s">
        <v>53</v>
      </c>
      <c r="K31" s="59"/>
      <c r="L31" s="59">
        <v>10</v>
      </c>
      <c r="M31" s="68">
        <v>40</v>
      </c>
      <c r="N31" s="68">
        <f t="shared" si="2"/>
        <v>0.4</v>
      </c>
      <c r="O31" s="68"/>
      <c r="P31" s="86"/>
      <c r="Q31" s="38"/>
    </row>
    <row r="32" spans="1:17" s="12" customFormat="1" ht="12.75" customHeight="1">
      <c r="A32" s="180"/>
      <c r="B32" s="114" t="s">
        <v>10</v>
      </c>
      <c r="C32" s="55"/>
      <c r="D32" s="55">
        <v>0.1</v>
      </c>
      <c r="E32" s="56">
        <v>10</v>
      </c>
      <c r="F32" s="56">
        <f t="shared" si="1"/>
        <v>0.001</v>
      </c>
      <c r="G32" s="56"/>
      <c r="H32" s="58"/>
      <c r="I32" s="38"/>
      <c r="J32" s="59" t="s">
        <v>15</v>
      </c>
      <c r="K32" s="59"/>
      <c r="L32" s="59">
        <v>70</v>
      </c>
      <c r="M32" s="68">
        <v>20</v>
      </c>
      <c r="N32" s="68">
        <f t="shared" si="2"/>
        <v>1.4</v>
      </c>
      <c r="O32" s="121"/>
      <c r="P32" s="86"/>
      <c r="Q32" s="38"/>
    </row>
    <row r="33" spans="1:17" s="12" customFormat="1" ht="12.75" customHeight="1">
      <c r="A33" s="180"/>
      <c r="B33" s="114" t="s">
        <v>63</v>
      </c>
      <c r="C33" s="55"/>
      <c r="D33" s="55">
        <v>6</v>
      </c>
      <c r="E33" s="56">
        <v>0</v>
      </c>
      <c r="F33" s="56">
        <f t="shared" si="1"/>
        <v>0</v>
      </c>
      <c r="G33" s="89"/>
      <c r="H33" s="173"/>
      <c r="I33" s="38"/>
      <c r="J33" s="59" t="s">
        <v>17</v>
      </c>
      <c r="K33" s="59"/>
      <c r="L33" s="59">
        <v>12</v>
      </c>
      <c r="M33" s="68">
        <v>24</v>
      </c>
      <c r="N33" s="68">
        <f t="shared" si="2"/>
        <v>0.288</v>
      </c>
      <c r="O33" s="121"/>
      <c r="P33" s="86"/>
      <c r="Q33" s="38"/>
    </row>
    <row r="34" spans="1:17" s="12" customFormat="1" ht="12.75" customHeight="1">
      <c r="A34" s="180"/>
      <c r="B34" s="114" t="s">
        <v>31</v>
      </c>
      <c r="C34" s="55"/>
      <c r="D34" s="55">
        <v>3</v>
      </c>
      <c r="E34" s="56">
        <v>115</v>
      </c>
      <c r="F34" s="56">
        <f t="shared" si="1"/>
        <v>0.34500000000000003</v>
      </c>
      <c r="G34" s="56"/>
      <c r="H34" s="58"/>
      <c r="I34" s="38"/>
      <c r="J34" s="59" t="s">
        <v>14</v>
      </c>
      <c r="K34" s="59"/>
      <c r="L34" s="59">
        <v>12</v>
      </c>
      <c r="M34" s="85">
        <v>20</v>
      </c>
      <c r="N34" s="68">
        <f t="shared" si="2"/>
        <v>0.24</v>
      </c>
      <c r="O34" s="121"/>
      <c r="P34" s="86"/>
      <c r="Q34" s="38"/>
    </row>
    <row r="35" spans="1:17" s="12" customFormat="1" ht="12.75" customHeight="1">
      <c r="A35" s="180"/>
      <c r="B35" s="55" t="s">
        <v>9</v>
      </c>
      <c r="C35" s="55"/>
      <c r="D35" s="55">
        <v>3</v>
      </c>
      <c r="E35" s="72">
        <v>55</v>
      </c>
      <c r="F35" s="72">
        <f t="shared" si="1"/>
        <v>0.165</v>
      </c>
      <c r="G35" s="72"/>
      <c r="H35" s="72"/>
      <c r="I35" s="38"/>
      <c r="J35" s="59" t="s">
        <v>31</v>
      </c>
      <c r="K35" s="59"/>
      <c r="L35" s="59">
        <v>4</v>
      </c>
      <c r="M35" s="68">
        <v>115</v>
      </c>
      <c r="N35" s="68">
        <f t="shared" si="2"/>
        <v>0.46</v>
      </c>
      <c r="O35" s="63"/>
      <c r="P35" s="86"/>
      <c r="Q35" s="38"/>
    </row>
    <row r="36" spans="1:17" s="12" customFormat="1" ht="12.75" customHeight="1">
      <c r="A36" s="180"/>
      <c r="B36" s="49" t="s">
        <v>116</v>
      </c>
      <c r="C36" s="146" t="s">
        <v>96</v>
      </c>
      <c r="D36" s="91"/>
      <c r="E36" s="62"/>
      <c r="F36" s="62"/>
      <c r="G36" s="62"/>
      <c r="H36" s="61">
        <f>SUM(F37:F44)</f>
        <v>21.760200000000008</v>
      </c>
      <c r="I36" s="38"/>
      <c r="J36" s="59" t="s">
        <v>10</v>
      </c>
      <c r="K36" s="59"/>
      <c r="L36" s="59">
        <v>1</v>
      </c>
      <c r="M36" s="68">
        <v>10</v>
      </c>
      <c r="N36" s="68">
        <f>L36*M36/1000</f>
        <v>0.01</v>
      </c>
      <c r="O36" s="68"/>
      <c r="P36" s="86"/>
      <c r="Q36" s="38"/>
    </row>
    <row r="37" spans="1:17" s="12" customFormat="1" ht="15" customHeight="1">
      <c r="A37" s="180"/>
      <c r="B37" s="55" t="s">
        <v>97</v>
      </c>
      <c r="C37" s="55"/>
      <c r="D37" s="55">
        <v>80</v>
      </c>
      <c r="E37" s="68">
        <v>210</v>
      </c>
      <c r="F37" s="68">
        <f>D37/1000*E37</f>
        <v>16.8</v>
      </c>
      <c r="G37" s="73"/>
      <c r="H37" s="89"/>
      <c r="I37" s="38"/>
      <c r="J37" s="54" t="s">
        <v>47</v>
      </c>
      <c r="K37" s="54">
        <v>200</v>
      </c>
      <c r="L37" s="55"/>
      <c r="M37" s="72"/>
      <c r="N37" s="75"/>
      <c r="O37" s="73"/>
      <c r="P37" s="73">
        <f>SUM(N38:O39)</f>
        <v>1.4249999999999998</v>
      </c>
      <c r="Q37" s="38"/>
    </row>
    <row r="38" spans="1:17" s="12" customFormat="1" ht="15" customHeight="1">
      <c r="A38" s="180"/>
      <c r="B38" s="55" t="s">
        <v>15</v>
      </c>
      <c r="C38" s="55"/>
      <c r="D38" s="55">
        <v>128.4</v>
      </c>
      <c r="E38" s="85">
        <v>20</v>
      </c>
      <c r="F38" s="68">
        <f aca="true" t="shared" si="3" ref="F38:F44">D38*E38/1000</f>
        <v>2.568</v>
      </c>
      <c r="G38" s="79"/>
      <c r="H38" s="74"/>
      <c r="I38" s="38"/>
      <c r="J38" s="55" t="s">
        <v>12</v>
      </c>
      <c r="K38" s="55"/>
      <c r="L38" s="55">
        <v>1</v>
      </c>
      <c r="M38" s="126">
        <v>600</v>
      </c>
      <c r="N38" s="72">
        <f>L38*M38/1000</f>
        <v>0.6</v>
      </c>
      <c r="O38" s="72"/>
      <c r="P38" s="79"/>
      <c r="Q38" s="38"/>
    </row>
    <row r="39" spans="1:17" s="12" customFormat="1" ht="15" customHeight="1">
      <c r="A39" s="180"/>
      <c r="B39" s="55" t="s">
        <v>14</v>
      </c>
      <c r="C39" s="55"/>
      <c r="D39" s="55">
        <v>25.2</v>
      </c>
      <c r="E39" s="68">
        <v>20</v>
      </c>
      <c r="F39" s="72">
        <f t="shared" si="3"/>
        <v>0.504</v>
      </c>
      <c r="G39" s="72"/>
      <c r="H39" s="74"/>
      <c r="I39" s="38"/>
      <c r="J39" s="55" t="s">
        <v>9</v>
      </c>
      <c r="K39" s="55"/>
      <c r="L39" s="55">
        <v>15</v>
      </c>
      <c r="M39" s="72">
        <v>55</v>
      </c>
      <c r="N39" s="72">
        <f>M39/1000*L39</f>
        <v>0.825</v>
      </c>
      <c r="O39" s="89"/>
      <c r="P39" s="74"/>
      <c r="Q39" s="38"/>
    </row>
    <row r="40" spans="1:17" s="12" customFormat="1" ht="23.25" customHeight="1">
      <c r="A40" s="180"/>
      <c r="B40" s="55" t="s">
        <v>17</v>
      </c>
      <c r="C40" s="55"/>
      <c r="D40" s="55">
        <v>14.4</v>
      </c>
      <c r="E40" s="68">
        <v>24</v>
      </c>
      <c r="F40" s="72">
        <f t="shared" si="3"/>
        <v>0.3456</v>
      </c>
      <c r="G40" s="72"/>
      <c r="H40" s="74"/>
      <c r="I40" s="38"/>
      <c r="J40" s="54" t="s">
        <v>113</v>
      </c>
      <c r="K40" s="54">
        <v>20</v>
      </c>
      <c r="L40" s="55">
        <v>20</v>
      </c>
      <c r="M40" s="72">
        <v>46.28</v>
      </c>
      <c r="N40" s="72">
        <f>L40*M40/1000</f>
        <v>0.9256</v>
      </c>
      <c r="O40" s="73"/>
      <c r="P40" s="73">
        <f>SUM(N40:O40)</f>
        <v>0.9256</v>
      </c>
      <c r="Q40" s="38"/>
    </row>
    <row r="41" spans="1:17" ht="12" customHeight="1">
      <c r="A41" s="180"/>
      <c r="B41" s="55" t="s">
        <v>10</v>
      </c>
      <c r="C41" s="55"/>
      <c r="D41" s="55">
        <v>1</v>
      </c>
      <c r="E41" s="68">
        <v>10</v>
      </c>
      <c r="F41" s="72">
        <f t="shared" si="3"/>
        <v>0.01</v>
      </c>
      <c r="G41" s="89"/>
      <c r="H41" s="79"/>
      <c r="I41" s="97"/>
      <c r="J41" s="78" t="s">
        <v>114</v>
      </c>
      <c r="K41" s="79">
        <v>20</v>
      </c>
      <c r="L41" s="84">
        <v>20</v>
      </c>
      <c r="M41" s="72">
        <v>55.09</v>
      </c>
      <c r="N41" s="72">
        <f>L41*M41/1000</f>
        <v>1.1018000000000001</v>
      </c>
      <c r="O41" s="73"/>
      <c r="P41" s="73">
        <f>SUM(N41:O41)</f>
        <v>1.1018000000000001</v>
      </c>
      <c r="Q41" s="97"/>
    </row>
    <row r="42" spans="1:17" ht="12" customHeight="1">
      <c r="A42" s="180"/>
      <c r="B42" s="55" t="s">
        <v>31</v>
      </c>
      <c r="C42" s="55"/>
      <c r="D42" s="55">
        <v>5</v>
      </c>
      <c r="E42" s="85">
        <v>115</v>
      </c>
      <c r="F42" s="72">
        <f t="shared" si="3"/>
        <v>0.575</v>
      </c>
      <c r="G42" s="89"/>
      <c r="H42" s="74"/>
      <c r="I42" s="97"/>
      <c r="J42" s="138"/>
      <c r="K42" s="81"/>
      <c r="L42" s="88"/>
      <c r="M42" s="89"/>
      <c r="N42" s="81"/>
      <c r="O42" s="81"/>
      <c r="P42" s="81"/>
      <c r="Q42" s="97"/>
    </row>
    <row r="43" spans="1:17" ht="12" customHeight="1">
      <c r="A43" s="180"/>
      <c r="B43" s="55" t="s">
        <v>89</v>
      </c>
      <c r="C43" s="55"/>
      <c r="D43" s="55">
        <v>7.2</v>
      </c>
      <c r="E43" s="85">
        <v>128</v>
      </c>
      <c r="F43" s="72">
        <f>D43*E43/1000</f>
        <v>0.9216</v>
      </c>
      <c r="G43" s="89"/>
      <c r="H43" s="74"/>
      <c r="I43" s="97"/>
      <c r="J43" s="138"/>
      <c r="K43" s="81"/>
      <c r="L43" s="88"/>
      <c r="M43" s="89"/>
      <c r="N43" s="81"/>
      <c r="O43" s="81"/>
      <c r="P43" s="81"/>
      <c r="Q43" s="97"/>
    </row>
    <row r="44" spans="1:17" s="12" customFormat="1" ht="12" customHeight="1">
      <c r="A44" s="180"/>
      <c r="B44" s="55" t="s">
        <v>42</v>
      </c>
      <c r="C44" s="55"/>
      <c r="D44" s="55">
        <v>1.2</v>
      </c>
      <c r="E44" s="85">
        <v>30</v>
      </c>
      <c r="F44" s="72">
        <f t="shared" si="3"/>
        <v>0.036</v>
      </c>
      <c r="G44" s="89"/>
      <c r="H44" s="74"/>
      <c r="I44" s="38"/>
      <c r="J44" s="145"/>
      <c r="K44" s="145"/>
      <c r="L44" s="145"/>
      <c r="M44" s="145"/>
      <c r="N44" s="145"/>
      <c r="O44" s="145"/>
      <c r="P44" s="145"/>
      <c r="Q44" s="38"/>
    </row>
    <row r="45" spans="1:17" ht="18.75" customHeight="1">
      <c r="A45" s="180"/>
      <c r="B45" s="54" t="s">
        <v>56</v>
      </c>
      <c r="C45" s="54">
        <v>200</v>
      </c>
      <c r="D45" s="55"/>
      <c r="E45" s="126"/>
      <c r="F45" s="72" t="s">
        <v>54</v>
      </c>
      <c r="G45" s="73"/>
      <c r="H45" s="73">
        <f>SUM(F46:F49)</f>
        <v>6.359999999999999</v>
      </c>
      <c r="I45" s="97"/>
      <c r="J45" s="138"/>
      <c r="K45" s="81"/>
      <c r="L45" s="88"/>
      <c r="M45" s="89"/>
      <c r="N45" s="81"/>
      <c r="O45" s="81"/>
      <c r="P45" s="81"/>
      <c r="Q45" s="97"/>
    </row>
    <row r="46" spans="1:17" ht="12" customHeight="1">
      <c r="A46" s="180"/>
      <c r="B46" s="55" t="s">
        <v>84</v>
      </c>
      <c r="C46" s="144"/>
      <c r="D46" s="55">
        <v>4</v>
      </c>
      <c r="E46" s="72">
        <v>190</v>
      </c>
      <c r="F46" s="72">
        <f>D46/1000*E46</f>
        <v>0.76</v>
      </c>
      <c r="G46" s="62"/>
      <c r="H46" s="99"/>
      <c r="I46" s="97"/>
      <c r="J46" s="138"/>
      <c r="K46" s="81"/>
      <c r="L46" s="88"/>
      <c r="M46" s="89"/>
      <c r="N46" s="81"/>
      <c r="O46" s="81"/>
      <c r="P46" s="81"/>
      <c r="Q46" s="97"/>
    </row>
    <row r="47" spans="1:17" ht="12" customHeight="1">
      <c r="A47" s="180"/>
      <c r="B47" s="55" t="s">
        <v>16</v>
      </c>
      <c r="C47" s="55"/>
      <c r="D47" s="55">
        <v>100</v>
      </c>
      <c r="E47" s="72">
        <v>45</v>
      </c>
      <c r="F47" s="72">
        <f>D47/1000*E47</f>
        <v>4.5</v>
      </c>
      <c r="G47" s="62"/>
      <c r="H47" s="62"/>
      <c r="I47" s="97"/>
      <c r="J47" s="34"/>
      <c r="K47" s="3"/>
      <c r="L47" s="30"/>
      <c r="M47" s="8"/>
      <c r="N47" s="3"/>
      <c r="O47" s="3"/>
      <c r="P47" s="3"/>
      <c r="Q47" s="97"/>
    </row>
    <row r="48" spans="1:17" ht="12" customHeight="1">
      <c r="A48" s="180"/>
      <c r="B48" s="55" t="s">
        <v>9</v>
      </c>
      <c r="C48" s="55"/>
      <c r="D48" s="55">
        <v>20</v>
      </c>
      <c r="E48" s="72">
        <v>55</v>
      </c>
      <c r="F48" s="62">
        <f>D48/1000*E48</f>
        <v>1.1</v>
      </c>
      <c r="G48" s="62"/>
      <c r="H48" s="62"/>
      <c r="I48" s="97"/>
      <c r="J48" s="34"/>
      <c r="K48" s="3"/>
      <c r="L48" s="30"/>
      <c r="M48" s="8"/>
      <c r="N48" s="3"/>
      <c r="O48" s="3"/>
      <c r="P48" s="3"/>
      <c r="Q48" s="97"/>
    </row>
    <row r="49" spans="1:17" ht="16.5" customHeight="1">
      <c r="A49" s="180"/>
      <c r="B49" s="55" t="s">
        <v>63</v>
      </c>
      <c r="C49" s="55"/>
      <c r="D49" s="55">
        <v>110</v>
      </c>
      <c r="E49" s="72">
        <v>0</v>
      </c>
      <c r="F49" s="62">
        <f>D49/1000*E49</f>
        <v>0</v>
      </c>
      <c r="G49" s="62"/>
      <c r="H49" s="62"/>
      <c r="I49" s="97"/>
      <c r="J49" s="34"/>
      <c r="K49" s="3"/>
      <c r="L49" s="30"/>
      <c r="M49" s="8"/>
      <c r="N49" s="3"/>
      <c r="O49" s="3"/>
      <c r="P49" s="3"/>
      <c r="Q49" s="97"/>
    </row>
    <row r="50" spans="1:17" ht="12" customHeight="1">
      <c r="A50" s="180"/>
      <c r="B50" s="54" t="s">
        <v>113</v>
      </c>
      <c r="C50" s="54">
        <v>20</v>
      </c>
      <c r="D50" s="55">
        <v>20</v>
      </c>
      <c r="E50" s="72">
        <v>46.28</v>
      </c>
      <c r="F50" s="72">
        <f>D50*E50/1000</f>
        <v>0.9256</v>
      </c>
      <c r="G50" s="73"/>
      <c r="H50" s="73">
        <f>SUM(F50:G50)</f>
        <v>0.9256</v>
      </c>
      <c r="I50" s="97"/>
      <c r="J50" s="34"/>
      <c r="K50" s="3"/>
      <c r="L50" s="30"/>
      <c r="M50" s="8"/>
      <c r="N50" s="3"/>
      <c r="O50" s="3"/>
      <c r="P50" s="3"/>
      <c r="Q50" s="97"/>
    </row>
    <row r="51" spans="1:17" s="12" customFormat="1" ht="13.5" customHeight="1">
      <c r="A51" s="180"/>
      <c r="B51" s="78" t="s">
        <v>114</v>
      </c>
      <c r="C51" s="79">
        <v>30</v>
      </c>
      <c r="D51" s="84">
        <v>30</v>
      </c>
      <c r="E51" s="72">
        <v>55.09</v>
      </c>
      <c r="F51" s="72">
        <f>D51*E51/1000</f>
        <v>1.6527</v>
      </c>
      <c r="G51" s="73"/>
      <c r="H51" s="73">
        <f>SUM(F51:G51)</f>
        <v>1.6527</v>
      </c>
      <c r="I51" s="38"/>
      <c r="J51" s="83"/>
      <c r="K51" s="84"/>
      <c r="L51" s="82"/>
      <c r="M51" s="68"/>
      <c r="N51" s="68"/>
      <c r="O51" s="41"/>
      <c r="P51" s="86"/>
      <c r="Q51" s="38"/>
    </row>
    <row r="52" spans="1:17" ht="12" customHeight="1">
      <c r="A52" s="180"/>
      <c r="B52" s="16" t="s">
        <v>13</v>
      </c>
      <c r="C52" s="27"/>
      <c r="D52" s="24"/>
      <c r="E52" s="45"/>
      <c r="F52" s="13">
        <f>SUM(F30:F51)</f>
        <v>32.03750000000001</v>
      </c>
      <c r="G52" s="13">
        <f>SUM(G37:G51)</f>
        <v>0</v>
      </c>
      <c r="H52" s="13">
        <f>SUM(H29:H51)</f>
        <v>32.03750000000001</v>
      </c>
      <c r="I52" s="97"/>
      <c r="J52" s="16" t="s">
        <v>13</v>
      </c>
      <c r="K52" s="17"/>
      <c r="L52" s="46"/>
      <c r="M52" s="47"/>
      <c r="N52" s="18">
        <f>SUM(N37:N51)</f>
        <v>3.4524</v>
      </c>
      <c r="O52" s="18">
        <f>SUM(O37:O51)</f>
        <v>0</v>
      </c>
      <c r="P52" s="18">
        <f>SUM(P29:P51)</f>
        <v>11.0504</v>
      </c>
      <c r="Q52" s="97"/>
    </row>
    <row r="53" spans="1:17" s="12" customFormat="1" ht="17.25" customHeight="1">
      <c r="A53" s="180" t="s">
        <v>26</v>
      </c>
      <c r="B53" s="54" t="s">
        <v>117</v>
      </c>
      <c r="C53" s="54">
        <v>60</v>
      </c>
      <c r="D53" s="55"/>
      <c r="E53" s="56"/>
      <c r="F53" s="56"/>
      <c r="G53" s="56"/>
      <c r="H53" s="58">
        <f>SUM(F54:G55)</f>
        <v>1.802</v>
      </c>
      <c r="I53" s="38"/>
      <c r="J53" s="78" t="s">
        <v>33</v>
      </c>
      <c r="K53" s="79">
        <v>250</v>
      </c>
      <c r="L53" s="82"/>
      <c r="M53" s="72"/>
      <c r="N53" s="73"/>
      <c r="O53" s="73"/>
      <c r="P53" s="73">
        <f>SUM(N54:O60)</f>
        <v>8.173</v>
      </c>
      <c r="Q53" s="38"/>
    </row>
    <row r="54" spans="1:17" ht="12" customHeight="1">
      <c r="A54" s="180"/>
      <c r="B54" s="114" t="s">
        <v>39</v>
      </c>
      <c r="C54" s="55"/>
      <c r="D54" s="55">
        <v>73</v>
      </c>
      <c r="E54" s="56">
        <v>20</v>
      </c>
      <c r="F54" s="56">
        <f>D54/1000*E54</f>
        <v>1.46</v>
      </c>
      <c r="G54" s="89"/>
      <c r="H54" s="58"/>
      <c r="I54" s="97"/>
      <c r="J54" s="83" t="s">
        <v>34</v>
      </c>
      <c r="K54" s="84"/>
      <c r="L54" s="82">
        <v>16</v>
      </c>
      <c r="M54" s="72">
        <v>300</v>
      </c>
      <c r="N54" s="72">
        <f aca="true" t="shared" si="4" ref="N54:N60">L54*M54/1000</f>
        <v>4.8</v>
      </c>
      <c r="O54" s="81"/>
      <c r="P54" s="74"/>
      <c r="Q54" s="97"/>
    </row>
    <row r="55" spans="1:17" ht="12" customHeight="1">
      <c r="A55" s="180"/>
      <c r="B55" s="114" t="s">
        <v>31</v>
      </c>
      <c r="C55" s="55"/>
      <c r="D55" s="55">
        <v>3.6</v>
      </c>
      <c r="E55" s="56">
        <v>95</v>
      </c>
      <c r="F55" s="56">
        <f>D55/1000*E55</f>
        <v>0.34199999999999997</v>
      </c>
      <c r="G55" s="89"/>
      <c r="H55" s="58"/>
      <c r="I55" s="97"/>
      <c r="J55" s="83" t="s">
        <v>15</v>
      </c>
      <c r="K55" s="84"/>
      <c r="L55" s="82">
        <v>71</v>
      </c>
      <c r="M55" s="72">
        <v>20</v>
      </c>
      <c r="N55" s="72">
        <f t="shared" si="4"/>
        <v>1.42</v>
      </c>
      <c r="O55" s="81"/>
      <c r="P55" s="74"/>
      <c r="Q55" s="97"/>
    </row>
    <row r="56" spans="1:17" ht="12" customHeight="1">
      <c r="A56" s="180"/>
      <c r="B56" s="54" t="s">
        <v>118</v>
      </c>
      <c r="C56" s="54">
        <v>150</v>
      </c>
      <c r="D56" s="55"/>
      <c r="E56" s="71"/>
      <c r="F56" s="72"/>
      <c r="G56" s="73"/>
      <c r="H56" s="73">
        <f>SUM(F57:G59)</f>
        <v>4.121</v>
      </c>
      <c r="I56" s="97"/>
      <c r="J56" s="83" t="s">
        <v>8</v>
      </c>
      <c r="K56" s="84"/>
      <c r="L56" s="82">
        <v>65</v>
      </c>
      <c r="M56" s="72">
        <v>12</v>
      </c>
      <c r="N56" s="72">
        <f t="shared" si="4"/>
        <v>0.78</v>
      </c>
      <c r="O56" s="81"/>
      <c r="P56" s="74"/>
      <c r="Q56" s="97"/>
    </row>
    <row r="57" spans="1:17" ht="12" customHeight="1">
      <c r="A57" s="180"/>
      <c r="B57" s="55" t="s">
        <v>46</v>
      </c>
      <c r="C57" s="55"/>
      <c r="D57" s="55">
        <v>52.5</v>
      </c>
      <c r="E57" s="72">
        <v>38</v>
      </c>
      <c r="F57" s="72">
        <f>D57*E57/1000</f>
        <v>1.995</v>
      </c>
      <c r="G57" s="72"/>
      <c r="H57" s="72"/>
      <c r="I57" s="97"/>
      <c r="J57" s="83" t="s">
        <v>14</v>
      </c>
      <c r="K57" s="84"/>
      <c r="L57" s="82">
        <v>15</v>
      </c>
      <c r="M57" s="72">
        <v>20</v>
      </c>
      <c r="N57" s="72">
        <f t="shared" si="4"/>
        <v>0.3</v>
      </c>
      <c r="O57" s="81"/>
      <c r="P57" s="74"/>
      <c r="Q57" s="97"/>
    </row>
    <row r="58" spans="1:17" ht="12" customHeight="1">
      <c r="A58" s="180"/>
      <c r="B58" s="55" t="s">
        <v>10</v>
      </c>
      <c r="C58" s="55"/>
      <c r="D58" s="55">
        <v>2.6</v>
      </c>
      <c r="E58" s="72">
        <v>10</v>
      </c>
      <c r="F58" s="72">
        <f>D58*E58/1000</f>
        <v>0.026</v>
      </c>
      <c r="G58" s="72"/>
      <c r="H58" s="72"/>
      <c r="I58" s="97"/>
      <c r="J58" s="83" t="s">
        <v>17</v>
      </c>
      <c r="K58" s="84"/>
      <c r="L58" s="82">
        <v>12</v>
      </c>
      <c r="M58" s="72">
        <v>24</v>
      </c>
      <c r="N58" s="72">
        <f t="shared" si="4"/>
        <v>0.288</v>
      </c>
      <c r="O58" s="81"/>
      <c r="P58" s="74"/>
      <c r="Q58" s="97"/>
    </row>
    <row r="59" spans="1:17" ht="12" customHeight="1">
      <c r="A59" s="180"/>
      <c r="B59" s="55" t="s">
        <v>32</v>
      </c>
      <c r="C59" s="55"/>
      <c r="D59" s="55">
        <v>5</v>
      </c>
      <c r="E59" s="126">
        <v>420</v>
      </c>
      <c r="F59" s="72">
        <f>D59*E59/1000</f>
        <v>2.1</v>
      </c>
      <c r="G59" s="89"/>
      <c r="H59" s="72"/>
      <c r="I59" s="97"/>
      <c r="J59" s="76" t="s">
        <v>31</v>
      </c>
      <c r="K59" s="99"/>
      <c r="L59" s="91">
        <v>5</v>
      </c>
      <c r="M59" s="62">
        <v>115</v>
      </c>
      <c r="N59" s="62">
        <f t="shared" si="4"/>
        <v>0.575</v>
      </c>
      <c r="O59" s="81"/>
      <c r="P59" s="99"/>
      <c r="Q59" s="97"/>
    </row>
    <row r="60" spans="1:17" ht="12" customHeight="1">
      <c r="A60" s="180"/>
      <c r="B60" s="101" t="s">
        <v>119</v>
      </c>
      <c r="C60" s="54" t="s">
        <v>64</v>
      </c>
      <c r="D60" s="54"/>
      <c r="E60" s="58"/>
      <c r="F60" s="58"/>
      <c r="G60" s="89"/>
      <c r="H60" s="58">
        <f>SUM(F61:G67)</f>
        <v>35.652</v>
      </c>
      <c r="I60" s="97"/>
      <c r="J60" s="83" t="s">
        <v>10</v>
      </c>
      <c r="K60" s="84"/>
      <c r="L60" s="82">
        <v>1</v>
      </c>
      <c r="M60" s="72">
        <v>10</v>
      </c>
      <c r="N60" s="72">
        <f t="shared" si="4"/>
        <v>0.01</v>
      </c>
      <c r="O60" s="72"/>
      <c r="P60" s="74"/>
      <c r="Q60" s="97"/>
    </row>
    <row r="61" spans="1:17" ht="12" customHeight="1">
      <c r="A61" s="180"/>
      <c r="B61" s="59" t="s">
        <v>41</v>
      </c>
      <c r="C61" s="55"/>
      <c r="D61" s="55">
        <v>113</v>
      </c>
      <c r="E61" s="56">
        <v>300</v>
      </c>
      <c r="F61" s="57">
        <f>D61*E61/1000</f>
        <v>33.9</v>
      </c>
      <c r="G61" s="89"/>
      <c r="H61" s="58"/>
      <c r="I61" s="97"/>
      <c r="J61" s="54" t="s">
        <v>47</v>
      </c>
      <c r="K61" s="54">
        <v>200</v>
      </c>
      <c r="L61" s="55"/>
      <c r="M61" s="72"/>
      <c r="N61" s="75"/>
      <c r="O61" s="73"/>
      <c r="P61" s="73">
        <f>SUM(N62:O63)</f>
        <v>1.4249999999999998</v>
      </c>
      <c r="Q61" s="97"/>
    </row>
    <row r="62" spans="1:17" ht="12" customHeight="1">
      <c r="A62" s="180"/>
      <c r="B62" s="59" t="s">
        <v>14</v>
      </c>
      <c r="C62" s="55"/>
      <c r="D62" s="55">
        <v>5</v>
      </c>
      <c r="E62" s="56">
        <v>20</v>
      </c>
      <c r="F62" s="57">
        <f>D62*E62/1000</f>
        <v>0.1</v>
      </c>
      <c r="G62" s="58"/>
      <c r="H62" s="58"/>
      <c r="I62" s="97"/>
      <c r="J62" s="55" t="s">
        <v>12</v>
      </c>
      <c r="K62" s="55"/>
      <c r="L62" s="55">
        <v>1</v>
      </c>
      <c r="M62" s="126">
        <v>600</v>
      </c>
      <c r="N62" s="72">
        <f>L62*M62/1000</f>
        <v>0.6</v>
      </c>
      <c r="O62" s="72"/>
      <c r="P62" s="79"/>
      <c r="Q62" s="97"/>
    </row>
    <row r="63" spans="1:17" ht="12" customHeight="1">
      <c r="A63" s="180"/>
      <c r="B63" s="59" t="s">
        <v>10</v>
      </c>
      <c r="C63" s="55"/>
      <c r="D63" s="55">
        <v>0.1</v>
      </c>
      <c r="E63" s="56">
        <v>10</v>
      </c>
      <c r="F63" s="57">
        <f>D63*E63/1000</f>
        <v>0.001</v>
      </c>
      <c r="G63" s="58"/>
      <c r="H63" s="58"/>
      <c r="I63" s="97"/>
      <c r="J63" s="55" t="s">
        <v>9</v>
      </c>
      <c r="K63" s="55"/>
      <c r="L63" s="55">
        <v>15</v>
      </c>
      <c r="M63" s="72">
        <v>55</v>
      </c>
      <c r="N63" s="72">
        <f>M63/1000*L63</f>
        <v>0.825</v>
      </c>
      <c r="O63" s="89"/>
      <c r="P63" s="74"/>
      <c r="Q63" s="97"/>
    </row>
    <row r="64" spans="1:17" ht="12" customHeight="1">
      <c r="A64" s="180"/>
      <c r="B64" s="59" t="s">
        <v>42</v>
      </c>
      <c r="C64" s="55"/>
      <c r="D64" s="55">
        <v>2</v>
      </c>
      <c r="E64" s="56">
        <v>30</v>
      </c>
      <c r="F64" s="57">
        <f>D64/1000*E64</f>
        <v>0.06</v>
      </c>
      <c r="G64" s="89"/>
      <c r="H64" s="58"/>
      <c r="I64" s="97"/>
      <c r="J64" s="54" t="s">
        <v>113</v>
      </c>
      <c r="K64" s="54">
        <v>20</v>
      </c>
      <c r="L64" s="55">
        <v>20</v>
      </c>
      <c r="M64" s="72">
        <v>46.28</v>
      </c>
      <c r="N64" s="72">
        <f>L64*M64/1000</f>
        <v>0.9256</v>
      </c>
      <c r="O64" s="73"/>
      <c r="P64" s="73">
        <f>SUM(N64:O64)</f>
        <v>0.9256</v>
      </c>
      <c r="Q64" s="97"/>
    </row>
    <row r="65" spans="1:17" ht="12.75" customHeight="1">
      <c r="A65" s="180"/>
      <c r="B65" s="59" t="s">
        <v>17</v>
      </c>
      <c r="C65" s="55"/>
      <c r="D65" s="55">
        <v>5</v>
      </c>
      <c r="E65" s="56">
        <v>24</v>
      </c>
      <c r="F65" s="57">
        <f>D65/1000*E65</f>
        <v>0.12</v>
      </c>
      <c r="G65" s="58"/>
      <c r="H65" s="58"/>
      <c r="I65" s="97"/>
      <c r="J65" s="78" t="s">
        <v>114</v>
      </c>
      <c r="K65" s="79">
        <v>20</v>
      </c>
      <c r="L65" s="84">
        <v>20</v>
      </c>
      <c r="M65" s="72">
        <v>55.09</v>
      </c>
      <c r="N65" s="72">
        <f>L65*M65/1000</f>
        <v>1.1018000000000001</v>
      </c>
      <c r="O65" s="73"/>
      <c r="P65" s="73">
        <f>SUM(N65:O65)</f>
        <v>1.1018000000000001</v>
      </c>
      <c r="Q65" s="97"/>
    </row>
    <row r="66" spans="1:17" ht="12" customHeight="1">
      <c r="A66" s="180"/>
      <c r="B66" s="59" t="s">
        <v>31</v>
      </c>
      <c r="C66" s="55"/>
      <c r="D66" s="55">
        <v>5</v>
      </c>
      <c r="E66" s="56">
        <v>115</v>
      </c>
      <c r="F66" s="57">
        <f>D66*E66/1000</f>
        <v>0.575</v>
      </c>
      <c r="G66" s="58"/>
      <c r="H66" s="58"/>
      <c r="I66" s="97"/>
      <c r="J66" s="138"/>
      <c r="K66" s="81"/>
      <c r="L66" s="88"/>
      <c r="M66" s="89"/>
      <c r="N66" s="81"/>
      <c r="O66" s="81"/>
      <c r="P66" s="81"/>
      <c r="Q66" s="97"/>
    </row>
    <row r="67" spans="1:17" ht="12" customHeight="1">
      <c r="A67" s="180"/>
      <c r="B67" s="59" t="s">
        <v>89</v>
      </c>
      <c r="C67" s="55"/>
      <c r="D67" s="55">
        <v>7</v>
      </c>
      <c r="E67" s="56">
        <v>128</v>
      </c>
      <c r="F67" s="57">
        <f>D67*E67/1000</f>
        <v>0.896</v>
      </c>
      <c r="G67" s="58"/>
      <c r="H67" s="58"/>
      <c r="I67" s="97"/>
      <c r="J67" s="81"/>
      <c r="K67" s="81"/>
      <c r="L67" s="81"/>
      <c r="M67" s="81"/>
      <c r="N67" s="81"/>
      <c r="O67" s="81"/>
      <c r="P67" s="81"/>
      <c r="Q67" s="97"/>
    </row>
    <row r="68" spans="1:17" ht="12" customHeight="1">
      <c r="A68" s="180"/>
      <c r="B68" s="54" t="s">
        <v>106</v>
      </c>
      <c r="C68" s="54" t="s">
        <v>90</v>
      </c>
      <c r="D68" s="55"/>
      <c r="E68" s="126"/>
      <c r="F68" s="72" t="s">
        <v>54</v>
      </c>
      <c r="G68" s="72"/>
      <c r="H68" s="137">
        <f>SUM(F69:G71)</f>
        <v>2.2249999999999996</v>
      </c>
      <c r="I68" s="97"/>
      <c r="J68" s="81"/>
      <c r="K68" s="81"/>
      <c r="L68" s="81"/>
      <c r="M68" s="81"/>
      <c r="N68" s="81"/>
      <c r="O68" s="81"/>
      <c r="P68" s="81"/>
      <c r="Q68" s="97"/>
    </row>
    <row r="69" spans="1:17" ht="12" customHeight="1">
      <c r="A69" s="180"/>
      <c r="B69" s="55" t="s">
        <v>91</v>
      </c>
      <c r="C69" s="144"/>
      <c r="D69" s="55">
        <v>1</v>
      </c>
      <c r="E69" s="72">
        <v>600</v>
      </c>
      <c r="F69" s="72">
        <f>D69/1000*E69</f>
        <v>0.6</v>
      </c>
      <c r="G69" s="73"/>
      <c r="H69" s="118"/>
      <c r="I69" s="97"/>
      <c r="J69" s="3"/>
      <c r="K69" s="3"/>
      <c r="L69" s="3"/>
      <c r="M69" s="3"/>
      <c r="N69" s="3"/>
      <c r="O69" s="3"/>
      <c r="P69" s="3"/>
      <c r="Q69" s="97"/>
    </row>
    <row r="70" spans="1:17" ht="12" customHeight="1">
      <c r="A70" s="180"/>
      <c r="B70" s="55" t="s">
        <v>9</v>
      </c>
      <c r="C70" s="55"/>
      <c r="D70" s="55">
        <v>15</v>
      </c>
      <c r="E70" s="72">
        <v>55</v>
      </c>
      <c r="F70" s="72">
        <f>D70/1000*E70</f>
        <v>0.825</v>
      </c>
      <c r="G70" s="72"/>
      <c r="H70" s="72"/>
      <c r="I70" s="97"/>
      <c r="J70" s="3"/>
      <c r="K70" s="3"/>
      <c r="L70" s="3"/>
      <c r="M70" s="3"/>
      <c r="N70" s="3"/>
      <c r="O70" s="3"/>
      <c r="P70" s="3"/>
      <c r="Q70" s="97"/>
    </row>
    <row r="71" spans="1:17" s="12" customFormat="1" ht="12" customHeight="1">
      <c r="A71" s="180"/>
      <c r="B71" s="55" t="s">
        <v>92</v>
      </c>
      <c r="C71" s="55"/>
      <c r="D71" s="55">
        <v>8</v>
      </c>
      <c r="E71" s="72">
        <v>100</v>
      </c>
      <c r="F71" s="62">
        <f>D71/1000*E71</f>
        <v>0.8</v>
      </c>
      <c r="G71" s="72"/>
      <c r="H71" s="72"/>
      <c r="I71" s="38"/>
      <c r="J71" s="21"/>
      <c r="K71" s="21"/>
      <c r="L71" s="21"/>
      <c r="M71" s="21"/>
      <c r="N71" s="21"/>
      <c r="O71" s="21"/>
      <c r="P71" s="21"/>
      <c r="Q71" s="38"/>
    </row>
    <row r="72" spans="1:17" ht="12" customHeight="1">
      <c r="A72" s="180"/>
      <c r="B72" s="54" t="s">
        <v>113</v>
      </c>
      <c r="C72" s="54">
        <v>20</v>
      </c>
      <c r="D72" s="55">
        <v>20</v>
      </c>
      <c r="E72" s="72">
        <v>46.28</v>
      </c>
      <c r="F72" s="72">
        <f>D72*E72/1000</f>
        <v>0.9256</v>
      </c>
      <c r="G72" s="73"/>
      <c r="H72" s="73">
        <f>SUM(F72:G72)</f>
        <v>0.9256</v>
      </c>
      <c r="I72" s="97"/>
      <c r="J72" s="3"/>
      <c r="K72" s="3"/>
      <c r="L72" s="3"/>
      <c r="M72" s="3"/>
      <c r="N72" s="3"/>
      <c r="O72" s="3"/>
      <c r="P72" s="3"/>
      <c r="Q72" s="97"/>
    </row>
    <row r="73" spans="1:17" ht="12" customHeight="1">
      <c r="A73" s="180"/>
      <c r="B73" s="78" t="s">
        <v>114</v>
      </c>
      <c r="C73" s="79">
        <v>30</v>
      </c>
      <c r="D73" s="84">
        <v>30</v>
      </c>
      <c r="E73" s="72">
        <v>55.09</v>
      </c>
      <c r="F73" s="72">
        <f>D73*E73/1000</f>
        <v>1.6527</v>
      </c>
      <c r="G73" s="73"/>
      <c r="H73" s="73">
        <f>SUM(F73:G73)</f>
        <v>1.6527</v>
      </c>
      <c r="I73" s="97"/>
      <c r="J73" s="3"/>
      <c r="K73" s="3"/>
      <c r="L73" s="3"/>
      <c r="M73" s="3"/>
      <c r="N73" s="3"/>
      <c r="O73" s="3"/>
      <c r="P73" s="3"/>
      <c r="Q73" s="97"/>
    </row>
    <row r="74" spans="1:17" ht="12" customHeight="1">
      <c r="A74" s="180"/>
      <c r="B74" s="16" t="s">
        <v>13</v>
      </c>
      <c r="C74" s="17"/>
      <c r="D74" s="46"/>
      <c r="E74" s="47"/>
      <c r="F74" s="18">
        <f>SUM(F53:F73)</f>
        <v>46.37830000000001</v>
      </c>
      <c r="G74" s="18">
        <f>SUM(G53:G72)</f>
        <v>0</v>
      </c>
      <c r="H74" s="18">
        <f>SUM(H53:H73)</f>
        <v>46.37830000000001</v>
      </c>
      <c r="I74" s="97"/>
      <c r="J74" s="16" t="s">
        <v>13</v>
      </c>
      <c r="K74" s="27"/>
      <c r="L74" s="24"/>
      <c r="M74" s="45"/>
      <c r="N74" s="13">
        <f>SUM(N53:N73)</f>
        <v>11.625399999999999</v>
      </c>
      <c r="O74" s="13">
        <f>SUM(O53:O64)</f>
        <v>0</v>
      </c>
      <c r="P74" s="13">
        <f>SUM(P53:P73)</f>
        <v>11.625399999999999</v>
      </c>
      <c r="Q74" s="97"/>
    </row>
    <row r="75" spans="1:17" s="12" customFormat="1" ht="12" customHeight="1">
      <c r="A75" s="10"/>
      <c r="B75" s="49" t="s">
        <v>23</v>
      </c>
      <c r="C75" s="100"/>
      <c r="D75" s="91"/>
      <c r="E75" s="62"/>
      <c r="F75" s="61"/>
      <c r="G75" s="61"/>
      <c r="H75" s="61"/>
      <c r="I75" s="38"/>
      <c r="J75" s="49" t="s">
        <v>20</v>
      </c>
      <c r="K75" s="64"/>
      <c r="L75" s="50"/>
      <c r="M75" s="60"/>
      <c r="N75" s="61"/>
      <c r="O75" s="61"/>
      <c r="P75" s="61"/>
      <c r="Q75" s="38"/>
    </row>
    <row r="76" spans="1:17" s="2" customFormat="1" ht="12" customHeight="1">
      <c r="A76" s="6"/>
      <c r="B76" s="76" t="s">
        <v>1</v>
      </c>
      <c r="C76" s="90" t="s">
        <v>2</v>
      </c>
      <c r="D76" s="91" t="s">
        <v>3</v>
      </c>
      <c r="E76" s="62" t="s">
        <v>4</v>
      </c>
      <c r="F76" s="62" t="s">
        <v>6</v>
      </c>
      <c r="G76" s="62" t="s">
        <v>7</v>
      </c>
      <c r="H76" s="62" t="s">
        <v>5</v>
      </c>
      <c r="I76" s="97"/>
      <c r="J76" s="76" t="s">
        <v>19</v>
      </c>
      <c r="K76" s="141" t="s">
        <v>2</v>
      </c>
      <c r="L76" s="50" t="s">
        <v>3</v>
      </c>
      <c r="M76" s="60" t="s">
        <v>4</v>
      </c>
      <c r="N76" s="62" t="s">
        <v>6</v>
      </c>
      <c r="O76" s="62" t="s">
        <v>7</v>
      </c>
      <c r="P76" s="62" t="s">
        <v>5</v>
      </c>
      <c r="Q76" s="97"/>
    </row>
    <row r="77" spans="1:17" s="12" customFormat="1" ht="12.75" customHeight="1">
      <c r="A77" s="180" t="s">
        <v>27</v>
      </c>
      <c r="B77" s="54" t="s">
        <v>133</v>
      </c>
      <c r="C77" s="54">
        <v>60</v>
      </c>
      <c r="D77" s="55"/>
      <c r="E77" s="71"/>
      <c r="F77" s="75"/>
      <c r="G77" s="73"/>
      <c r="H77" s="73">
        <f>SUM(F78:F82)</f>
        <v>3.94752</v>
      </c>
      <c r="I77" s="38"/>
      <c r="J77" s="54" t="s">
        <v>65</v>
      </c>
      <c r="K77" s="54" t="s">
        <v>45</v>
      </c>
      <c r="L77" s="55"/>
      <c r="M77" s="72"/>
      <c r="N77" s="73"/>
      <c r="O77" s="73"/>
      <c r="P77" s="73">
        <f>SUM(N78:O82)</f>
        <v>6.917999999999999</v>
      </c>
      <c r="Q77" s="38"/>
    </row>
    <row r="78" spans="1:17" ht="12" customHeight="1">
      <c r="A78" s="180"/>
      <c r="B78" s="55" t="s">
        <v>134</v>
      </c>
      <c r="C78" s="55"/>
      <c r="D78" s="55">
        <v>12.96</v>
      </c>
      <c r="E78" s="72">
        <v>20</v>
      </c>
      <c r="F78" s="68">
        <f>D78*E78/1000</f>
        <v>0.25920000000000004</v>
      </c>
      <c r="G78" s="73"/>
      <c r="H78" s="73"/>
      <c r="I78" s="97"/>
      <c r="J78" s="55" t="s">
        <v>66</v>
      </c>
      <c r="K78" s="55"/>
      <c r="L78" s="55">
        <v>33</v>
      </c>
      <c r="M78" s="72">
        <v>36</v>
      </c>
      <c r="N78" s="72">
        <f>L78*M78/1000</f>
        <v>1.188</v>
      </c>
      <c r="O78" s="72"/>
      <c r="P78" s="72"/>
      <c r="Q78" s="97"/>
    </row>
    <row r="79" spans="1:17" ht="12" customHeight="1">
      <c r="A79" s="180"/>
      <c r="B79" s="59" t="s">
        <v>14</v>
      </c>
      <c r="C79" s="59"/>
      <c r="D79" s="59">
        <v>9.78</v>
      </c>
      <c r="E79" s="72">
        <v>20</v>
      </c>
      <c r="F79" s="68">
        <f>D79*E79/1000</f>
        <v>0.1956</v>
      </c>
      <c r="G79" s="73"/>
      <c r="H79" s="73"/>
      <c r="I79" s="97"/>
      <c r="J79" s="55" t="s">
        <v>16</v>
      </c>
      <c r="K79" s="55"/>
      <c r="L79" s="55">
        <v>65</v>
      </c>
      <c r="M79" s="72">
        <v>45</v>
      </c>
      <c r="N79" s="72">
        <f>L79*M79/1000</f>
        <v>2.925</v>
      </c>
      <c r="O79" s="72"/>
      <c r="P79" s="72"/>
      <c r="Q79" s="97"/>
    </row>
    <row r="80" spans="1:17" ht="12" customHeight="1">
      <c r="A80" s="180"/>
      <c r="B80" s="59" t="s">
        <v>8</v>
      </c>
      <c r="C80" s="59"/>
      <c r="D80" s="59">
        <v>22.5</v>
      </c>
      <c r="E80" s="72">
        <v>12</v>
      </c>
      <c r="F80" s="68">
        <f>D80*E80/1000</f>
        <v>0.27</v>
      </c>
      <c r="G80" s="89"/>
      <c r="H80" s="169"/>
      <c r="I80" s="97"/>
      <c r="J80" s="55" t="s">
        <v>10</v>
      </c>
      <c r="K80" s="55"/>
      <c r="L80" s="55">
        <v>1</v>
      </c>
      <c r="M80" s="72">
        <v>10</v>
      </c>
      <c r="N80" s="72">
        <f>L80*M80/1000</f>
        <v>0.01</v>
      </c>
      <c r="O80" s="72"/>
      <c r="P80" s="72"/>
      <c r="Q80" s="97"/>
    </row>
    <row r="81" spans="1:17" ht="12" customHeight="1">
      <c r="A81" s="180"/>
      <c r="B81" s="59" t="s">
        <v>62</v>
      </c>
      <c r="C81" s="59"/>
      <c r="D81" s="59">
        <v>28.26</v>
      </c>
      <c r="E81" s="72">
        <v>72</v>
      </c>
      <c r="F81" s="68">
        <f>D81*E81/1000</f>
        <v>2.03472</v>
      </c>
      <c r="G81" s="89"/>
      <c r="H81" s="169"/>
      <c r="I81" s="97"/>
      <c r="J81" s="55" t="s">
        <v>9</v>
      </c>
      <c r="K81" s="55"/>
      <c r="L81" s="55">
        <v>5</v>
      </c>
      <c r="M81" s="72">
        <v>55</v>
      </c>
      <c r="N81" s="72">
        <f>L81*M81/1000</f>
        <v>0.275</v>
      </c>
      <c r="O81" s="81"/>
      <c r="P81" s="72"/>
      <c r="Q81" s="97"/>
    </row>
    <row r="82" spans="1:17" ht="12" customHeight="1">
      <c r="A82" s="180"/>
      <c r="B82" s="59" t="s">
        <v>135</v>
      </c>
      <c r="C82" s="59"/>
      <c r="D82" s="59">
        <v>11.88</v>
      </c>
      <c r="E82" s="72">
        <v>100</v>
      </c>
      <c r="F82" s="68">
        <f>D82*E82/1000</f>
        <v>1.188</v>
      </c>
      <c r="G82" s="72"/>
      <c r="H82" s="169"/>
      <c r="I82" s="97"/>
      <c r="J82" s="55" t="s">
        <v>32</v>
      </c>
      <c r="K82" s="55"/>
      <c r="L82" s="55">
        <v>6</v>
      </c>
      <c r="M82" s="72">
        <v>420</v>
      </c>
      <c r="N82" s="72">
        <f>L82*M82/1000</f>
        <v>2.52</v>
      </c>
      <c r="O82" s="81"/>
      <c r="P82" s="72"/>
      <c r="Q82" s="97"/>
    </row>
    <row r="83" spans="1:17" ht="22.5" customHeight="1">
      <c r="A83" s="180"/>
      <c r="B83" s="54" t="s">
        <v>120</v>
      </c>
      <c r="C83" s="53">
        <v>90</v>
      </c>
      <c r="D83" s="59"/>
      <c r="E83" s="72"/>
      <c r="F83" s="73"/>
      <c r="G83" s="89"/>
      <c r="H83" s="73">
        <f>SUM(F84:G89)</f>
        <v>18.435295999999997</v>
      </c>
      <c r="I83" s="97"/>
      <c r="J83" s="78" t="s">
        <v>85</v>
      </c>
      <c r="K83" s="117">
        <v>200</v>
      </c>
      <c r="L83" s="82"/>
      <c r="M83" s="68"/>
      <c r="N83" s="68"/>
      <c r="O83" s="69"/>
      <c r="P83" s="69">
        <f>SUM(N84:O85)</f>
        <v>2.2249999999999996</v>
      </c>
      <c r="Q83" s="97"/>
    </row>
    <row r="84" spans="1:17" ht="12" customHeight="1">
      <c r="A84" s="180"/>
      <c r="B84" s="59" t="s">
        <v>98</v>
      </c>
      <c r="C84" s="56"/>
      <c r="D84" s="59">
        <v>78</v>
      </c>
      <c r="E84" s="68">
        <v>210</v>
      </c>
      <c r="F84" s="72">
        <f>D84*E84/1000</f>
        <v>16.38</v>
      </c>
      <c r="G84" s="89"/>
      <c r="H84" s="74"/>
      <c r="I84" s="97"/>
      <c r="J84" s="83" t="s">
        <v>81</v>
      </c>
      <c r="K84" s="84"/>
      <c r="L84" s="82">
        <v>20</v>
      </c>
      <c r="M84" s="68">
        <v>70</v>
      </c>
      <c r="N84" s="68">
        <f>L84*M84/1000</f>
        <v>1.4</v>
      </c>
      <c r="O84" s="121"/>
      <c r="P84" s="86"/>
      <c r="Q84" s="97"/>
    </row>
    <row r="85" spans="1:17" ht="25.5" customHeight="1">
      <c r="A85" s="180"/>
      <c r="B85" s="59" t="s">
        <v>73</v>
      </c>
      <c r="C85" s="56"/>
      <c r="D85" s="59">
        <v>14.4</v>
      </c>
      <c r="E85" s="72">
        <v>55.09</v>
      </c>
      <c r="F85" s="72">
        <f>D85*E85/1000</f>
        <v>0.793296</v>
      </c>
      <c r="G85" s="72"/>
      <c r="H85" s="72"/>
      <c r="I85" s="97"/>
      <c r="J85" s="83" t="s">
        <v>9</v>
      </c>
      <c r="K85" s="84"/>
      <c r="L85" s="82">
        <v>15</v>
      </c>
      <c r="M85" s="68">
        <v>55</v>
      </c>
      <c r="N85" s="68">
        <f>L85*M85/1000</f>
        <v>0.825</v>
      </c>
      <c r="O85" s="81"/>
      <c r="P85" s="86"/>
      <c r="Q85" s="97"/>
    </row>
    <row r="86" spans="1:17" ht="12" customHeight="1">
      <c r="A86" s="180"/>
      <c r="B86" s="59" t="s">
        <v>10</v>
      </c>
      <c r="C86" s="56"/>
      <c r="D86" s="59">
        <v>1.1</v>
      </c>
      <c r="E86" s="72">
        <v>10</v>
      </c>
      <c r="F86" s="72">
        <f>D86*E86/1000</f>
        <v>0.011</v>
      </c>
      <c r="G86" s="72"/>
      <c r="H86" s="72"/>
      <c r="I86" s="97"/>
      <c r="J86" s="54" t="s">
        <v>113</v>
      </c>
      <c r="K86" s="54">
        <v>20</v>
      </c>
      <c r="L86" s="55">
        <v>20</v>
      </c>
      <c r="M86" s="72">
        <v>46.28</v>
      </c>
      <c r="N86" s="72">
        <f>L86*M86/1000</f>
        <v>0.9256</v>
      </c>
      <c r="O86" s="73"/>
      <c r="P86" s="73">
        <f>SUM(N86:O86)</f>
        <v>0.9256</v>
      </c>
      <c r="Q86" s="97"/>
    </row>
    <row r="87" spans="1:17" ht="12" customHeight="1">
      <c r="A87" s="180"/>
      <c r="B87" s="59" t="s">
        <v>31</v>
      </c>
      <c r="C87" s="56"/>
      <c r="D87" s="59">
        <v>5.4</v>
      </c>
      <c r="E87" s="72">
        <v>115</v>
      </c>
      <c r="F87" s="72">
        <f>D87*E87/1000</f>
        <v>0.621</v>
      </c>
      <c r="G87" s="72"/>
      <c r="H87" s="72"/>
      <c r="I87" s="97"/>
      <c r="J87" s="78" t="s">
        <v>114</v>
      </c>
      <c r="K87" s="79">
        <v>20</v>
      </c>
      <c r="L87" s="84">
        <v>20</v>
      </c>
      <c r="M87" s="72">
        <v>55.09</v>
      </c>
      <c r="N87" s="72">
        <f>L87*M87/1000</f>
        <v>1.1018000000000001</v>
      </c>
      <c r="O87" s="73"/>
      <c r="P87" s="73">
        <f>SUM(N87:O87)</f>
        <v>1.1018000000000001</v>
      </c>
      <c r="Q87" s="97"/>
    </row>
    <row r="88" spans="1:17" ht="12" customHeight="1">
      <c r="A88" s="180"/>
      <c r="B88" s="59" t="s">
        <v>88</v>
      </c>
      <c r="C88" s="56"/>
      <c r="D88" s="59">
        <v>9</v>
      </c>
      <c r="E88" s="72">
        <v>70</v>
      </c>
      <c r="F88" s="72">
        <f>D88*E88/1000</f>
        <v>0.63</v>
      </c>
      <c r="G88" s="72"/>
      <c r="H88" s="72"/>
      <c r="I88" s="97"/>
      <c r="J88" s="81"/>
      <c r="K88" s="81"/>
      <c r="L88" s="81"/>
      <c r="M88" s="81"/>
      <c r="N88" s="81"/>
      <c r="O88" s="81"/>
      <c r="P88" s="81"/>
      <c r="Q88" s="97"/>
    </row>
    <row r="89" spans="1:17" ht="12" customHeight="1">
      <c r="A89" s="180"/>
      <c r="B89" s="99" t="s">
        <v>104</v>
      </c>
      <c r="C89" s="99"/>
      <c r="D89" s="99">
        <v>21.6</v>
      </c>
      <c r="E89" s="99">
        <v>0</v>
      </c>
      <c r="F89" s="99">
        <f>D89/1000*E89</f>
        <v>0</v>
      </c>
      <c r="G89" s="99"/>
      <c r="H89" s="99"/>
      <c r="I89" s="97"/>
      <c r="J89" s="81"/>
      <c r="K89" s="81"/>
      <c r="L89" s="81"/>
      <c r="M89" s="81"/>
      <c r="N89" s="81"/>
      <c r="O89" s="81"/>
      <c r="P89" s="81"/>
      <c r="Q89" s="97"/>
    </row>
    <row r="90" spans="1:17" ht="12" customHeight="1">
      <c r="A90" s="180"/>
      <c r="B90" s="54" t="s">
        <v>37</v>
      </c>
      <c r="C90" s="54">
        <v>150</v>
      </c>
      <c r="D90" s="55"/>
      <c r="E90" s="68"/>
      <c r="F90" s="69"/>
      <c r="G90" s="69"/>
      <c r="H90" s="69">
        <f>SUM(F91:G94)</f>
        <v>6.711499999999999</v>
      </c>
      <c r="I90" s="97"/>
      <c r="J90" s="138"/>
      <c r="K90" s="81"/>
      <c r="L90" s="88"/>
      <c r="M90" s="89"/>
      <c r="N90" s="81"/>
      <c r="O90" s="81"/>
      <c r="P90" s="81"/>
      <c r="Q90" s="97"/>
    </row>
    <row r="91" spans="1:17" ht="12" customHeight="1">
      <c r="A91" s="180"/>
      <c r="B91" s="55" t="s">
        <v>15</v>
      </c>
      <c r="C91" s="55"/>
      <c r="D91" s="55">
        <v>171</v>
      </c>
      <c r="E91" s="68">
        <v>20</v>
      </c>
      <c r="F91" s="68">
        <f>D91*E91/1000</f>
        <v>3.42</v>
      </c>
      <c r="G91" s="89"/>
      <c r="H91" s="86"/>
      <c r="I91" s="97"/>
      <c r="J91" s="138"/>
      <c r="K91" s="81"/>
      <c r="L91" s="88"/>
      <c r="M91" s="89"/>
      <c r="N91" s="81"/>
      <c r="O91" s="81"/>
      <c r="P91" s="81"/>
      <c r="Q91" s="97"/>
    </row>
    <row r="92" spans="1:17" ht="12" customHeight="1">
      <c r="A92" s="180"/>
      <c r="B92" s="55" t="s">
        <v>10</v>
      </c>
      <c r="C92" s="55"/>
      <c r="D92" s="55">
        <v>2</v>
      </c>
      <c r="E92" s="68">
        <v>10</v>
      </c>
      <c r="F92" s="68">
        <f>D92*E92/1000</f>
        <v>0.02</v>
      </c>
      <c r="G92" s="68"/>
      <c r="H92" s="86"/>
      <c r="I92" s="97"/>
      <c r="J92" s="59"/>
      <c r="K92" s="55"/>
      <c r="L92" s="55"/>
      <c r="M92" s="56"/>
      <c r="N92" s="62"/>
      <c r="O92" s="62"/>
      <c r="P92" s="98"/>
      <c r="Q92" s="97"/>
    </row>
    <row r="93" spans="1:17" ht="12" customHeight="1">
      <c r="A93" s="180"/>
      <c r="B93" s="55" t="s">
        <v>32</v>
      </c>
      <c r="C93" s="55"/>
      <c r="D93" s="55">
        <v>5.25</v>
      </c>
      <c r="E93" s="68">
        <v>420</v>
      </c>
      <c r="F93" s="68">
        <f>D93*E93/1000</f>
        <v>2.205</v>
      </c>
      <c r="G93" s="89"/>
      <c r="H93" s="86"/>
      <c r="I93" s="97"/>
      <c r="J93" s="34"/>
      <c r="K93" s="3"/>
      <c r="L93" s="30"/>
      <c r="M93" s="8"/>
      <c r="N93" s="3"/>
      <c r="O93" s="3"/>
      <c r="P93" s="3"/>
      <c r="Q93" s="97"/>
    </row>
    <row r="94" spans="1:17" ht="12" customHeight="1">
      <c r="A94" s="180"/>
      <c r="B94" s="55" t="s">
        <v>16</v>
      </c>
      <c r="C94" s="55"/>
      <c r="D94" s="55">
        <v>23.7</v>
      </c>
      <c r="E94" s="68">
        <v>45</v>
      </c>
      <c r="F94" s="68">
        <f>D94*E94/1000</f>
        <v>1.0665</v>
      </c>
      <c r="G94" s="68"/>
      <c r="H94" s="86"/>
      <c r="I94" s="97"/>
      <c r="J94" s="34"/>
      <c r="K94" s="3"/>
      <c r="L94" s="30"/>
      <c r="M94" s="8"/>
      <c r="N94" s="3"/>
      <c r="O94" s="3"/>
      <c r="P94" s="3"/>
      <c r="Q94" s="97"/>
    </row>
    <row r="95" spans="1:17" ht="12" customHeight="1">
      <c r="A95" s="180"/>
      <c r="B95" s="54" t="s">
        <v>47</v>
      </c>
      <c r="C95" s="54">
        <v>200</v>
      </c>
      <c r="D95" s="55"/>
      <c r="E95" s="72"/>
      <c r="F95" s="75"/>
      <c r="G95" s="73"/>
      <c r="H95" s="73">
        <f>SUM(F96:G97)</f>
        <v>1.4249999999999998</v>
      </c>
      <c r="I95" s="97"/>
      <c r="J95" s="34"/>
      <c r="K95" s="3"/>
      <c r="L95" s="30"/>
      <c r="M95" s="8"/>
      <c r="N95" s="3"/>
      <c r="O95" s="3"/>
      <c r="P95" s="3"/>
      <c r="Q95" s="97"/>
    </row>
    <row r="96" spans="1:17" ht="12" customHeight="1">
      <c r="A96" s="180"/>
      <c r="B96" s="55" t="s">
        <v>12</v>
      </c>
      <c r="C96" s="55"/>
      <c r="D96" s="55">
        <v>1</v>
      </c>
      <c r="E96" s="126">
        <v>600</v>
      </c>
      <c r="F96" s="72">
        <f>D96*E96/1000</f>
        <v>0.6</v>
      </c>
      <c r="G96" s="72"/>
      <c r="H96" s="79"/>
      <c r="I96" s="97"/>
      <c r="J96" s="34"/>
      <c r="K96" s="3"/>
      <c r="L96" s="30"/>
      <c r="M96" s="8"/>
      <c r="N96" s="3"/>
      <c r="O96" s="3"/>
      <c r="P96" s="3"/>
      <c r="Q96" s="97"/>
    </row>
    <row r="97" spans="1:17" ht="12" customHeight="1">
      <c r="A97" s="180"/>
      <c r="B97" s="55" t="s">
        <v>9</v>
      </c>
      <c r="C97" s="55"/>
      <c r="D97" s="55">
        <v>15</v>
      </c>
      <c r="E97" s="72">
        <v>55</v>
      </c>
      <c r="F97" s="72">
        <f>E97/1000*D97</f>
        <v>0.825</v>
      </c>
      <c r="G97" s="89"/>
      <c r="H97" s="74"/>
      <c r="I97" s="97"/>
      <c r="J97" s="34"/>
      <c r="K97" s="3"/>
      <c r="L97" s="30"/>
      <c r="M97" s="8"/>
      <c r="N97" s="3"/>
      <c r="O97" s="3"/>
      <c r="P97" s="3"/>
      <c r="Q97" s="97"/>
    </row>
    <row r="98" spans="1:17" ht="12" customHeight="1">
      <c r="A98" s="180"/>
      <c r="B98" s="54" t="s">
        <v>113</v>
      </c>
      <c r="C98" s="54">
        <v>20</v>
      </c>
      <c r="D98" s="55">
        <v>20</v>
      </c>
      <c r="E98" s="72">
        <v>46.028</v>
      </c>
      <c r="F98" s="72">
        <f>D98*E98/1000</f>
        <v>0.9205599999999999</v>
      </c>
      <c r="G98" s="73"/>
      <c r="H98" s="73">
        <f>SUM(F98:G98)</f>
        <v>0.9205599999999999</v>
      </c>
      <c r="I98" s="97"/>
      <c r="J98" s="34"/>
      <c r="K98" s="3"/>
      <c r="L98" s="30"/>
      <c r="M98" s="8"/>
      <c r="N98" s="3"/>
      <c r="O98" s="3"/>
      <c r="P98" s="3"/>
      <c r="Q98" s="97"/>
    </row>
    <row r="99" spans="1:17" ht="12" customHeight="1">
      <c r="A99" s="180"/>
      <c r="B99" s="78" t="s">
        <v>114</v>
      </c>
      <c r="C99" s="79">
        <v>30</v>
      </c>
      <c r="D99" s="84">
        <v>30</v>
      </c>
      <c r="E99" s="72">
        <v>55.09</v>
      </c>
      <c r="F99" s="72">
        <f>D99*E99/1000</f>
        <v>1.6527</v>
      </c>
      <c r="G99" s="73"/>
      <c r="H99" s="73">
        <f>SUM(F99:G99)</f>
        <v>1.6527</v>
      </c>
      <c r="I99" s="97"/>
      <c r="J99" s="34"/>
      <c r="K99" s="3"/>
      <c r="L99" s="30"/>
      <c r="M99" s="8"/>
      <c r="N99" s="3"/>
      <c r="O99" s="3"/>
      <c r="P99" s="3"/>
      <c r="Q99" s="97"/>
    </row>
    <row r="100" spans="1:17" ht="12" customHeight="1">
      <c r="A100" s="180"/>
      <c r="B100" s="16" t="s">
        <v>13</v>
      </c>
      <c r="C100" s="27"/>
      <c r="D100" s="24"/>
      <c r="E100" s="45"/>
      <c r="F100" s="13">
        <f>SUM(F78:F99)</f>
        <v>33.092576</v>
      </c>
      <c r="G100" s="13"/>
      <c r="H100" s="13">
        <f>SUM(H77:H99)</f>
        <v>33.092576</v>
      </c>
      <c r="I100" s="97"/>
      <c r="J100" s="16" t="s">
        <v>13</v>
      </c>
      <c r="K100" s="17"/>
      <c r="L100" s="46"/>
      <c r="M100" s="47"/>
      <c r="N100" s="18">
        <f>SUM(N78:N99)</f>
        <v>11.170399999999999</v>
      </c>
      <c r="O100" s="18">
        <f>SUM(O77:O87)</f>
        <v>0</v>
      </c>
      <c r="P100" s="18">
        <f>SUM(P77:P99)</f>
        <v>11.170399999999999</v>
      </c>
      <c r="Q100" s="97"/>
    </row>
    <row r="101" spans="1:17" ht="19.5" customHeight="1">
      <c r="A101" s="180" t="s">
        <v>28</v>
      </c>
      <c r="B101" s="171" t="s">
        <v>136</v>
      </c>
      <c r="C101" s="64">
        <v>60</v>
      </c>
      <c r="D101" s="50"/>
      <c r="E101" s="51"/>
      <c r="F101" s="52"/>
      <c r="G101" s="52"/>
      <c r="H101" s="52">
        <f>SUM(F102:F104)</f>
        <v>2.7008400000000004</v>
      </c>
      <c r="I101" s="33"/>
      <c r="J101" s="78" t="s">
        <v>36</v>
      </c>
      <c r="K101" s="79">
        <v>250</v>
      </c>
      <c r="L101" s="80"/>
      <c r="M101" s="68"/>
      <c r="N101" s="69"/>
      <c r="O101" s="69"/>
      <c r="P101" s="69">
        <f>SUM(N102:O108)</f>
        <v>8.105</v>
      </c>
      <c r="Q101" s="33"/>
    </row>
    <row r="102" spans="1:17" ht="12" customHeight="1">
      <c r="A102" s="180"/>
      <c r="B102" s="55" t="s">
        <v>131</v>
      </c>
      <c r="C102" s="55"/>
      <c r="D102" s="55">
        <v>56.28</v>
      </c>
      <c r="E102" s="72">
        <v>20</v>
      </c>
      <c r="F102" s="68">
        <f>D102/1000*E102</f>
        <v>1.1256000000000002</v>
      </c>
      <c r="G102" s="89"/>
      <c r="H102" s="169"/>
      <c r="I102" s="33"/>
      <c r="J102" s="83" t="s">
        <v>15</v>
      </c>
      <c r="K102" s="74"/>
      <c r="L102" s="80">
        <v>100</v>
      </c>
      <c r="M102" s="68">
        <v>20</v>
      </c>
      <c r="N102" s="68">
        <f aca="true" t="shared" si="5" ref="N102:N108">L102*M102/1000</f>
        <v>2</v>
      </c>
      <c r="O102" s="149"/>
      <c r="P102" s="86"/>
      <c r="Q102" s="33"/>
    </row>
    <row r="103" spans="1:17" ht="12" customHeight="1">
      <c r="A103" s="180"/>
      <c r="B103" s="59" t="s">
        <v>9</v>
      </c>
      <c r="C103" s="59"/>
      <c r="D103" s="59">
        <v>0.6</v>
      </c>
      <c r="E103" s="72">
        <v>55</v>
      </c>
      <c r="F103" s="68">
        <f>D103/1000*E103</f>
        <v>0.032999999999999995</v>
      </c>
      <c r="G103" s="89"/>
      <c r="H103" s="169"/>
      <c r="I103" s="33"/>
      <c r="J103" s="83" t="s">
        <v>11</v>
      </c>
      <c r="K103" s="74"/>
      <c r="L103" s="80">
        <v>10</v>
      </c>
      <c r="M103" s="68">
        <v>38</v>
      </c>
      <c r="N103" s="68">
        <f t="shared" si="5"/>
        <v>0.38</v>
      </c>
      <c r="O103" s="68"/>
      <c r="P103" s="86"/>
      <c r="Q103" s="33"/>
    </row>
    <row r="104" spans="1:17" ht="12" customHeight="1">
      <c r="A104" s="180"/>
      <c r="B104" s="106" t="s">
        <v>62</v>
      </c>
      <c r="C104" s="99"/>
      <c r="D104" s="147">
        <v>21.42</v>
      </c>
      <c r="E104" s="51">
        <v>72</v>
      </c>
      <c r="F104" s="51">
        <f>D104*E104/1000</f>
        <v>1.5422400000000003</v>
      </c>
      <c r="G104" s="118"/>
      <c r="H104" s="63"/>
      <c r="I104" s="33"/>
      <c r="J104" s="83" t="s">
        <v>14</v>
      </c>
      <c r="K104" s="74"/>
      <c r="L104" s="80">
        <v>10</v>
      </c>
      <c r="M104" s="68">
        <v>20</v>
      </c>
      <c r="N104" s="68">
        <f t="shared" si="5"/>
        <v>0.2</v>
      </c>
      <c r="O104" s="81"/>
      <c r="P104" s="86"/>
      <c r="Q104" s="33"/>
    </row>
    <row r="105" spans="1:17" ht="12" customHeight="1">
      <c r="A105" s="180"/>
      <c r="B105" s="53" t="s">
        <v>67</v>
      </c>
      <c r="C105" s="53">
        <v>150</v>
      </c>
      <c r="D105" s="148"/>
      <c r="E105" s="56"/>
      <c r="F105" s="56"/>
      <c r="G105" s="56"/>
      <c r="H105" s="58">
        <f>SUM(F106:G108)</f>
        <v>6.106999999999999</v>
      </c>
      <c r="I105" s="33"/>
      <c r="J105" s="83" t="s">
        <v>17</v>
      </c>
      <c r="K105" s="74"/>
      <c r="L105" s="80">
        <v>10</v>
      </c>
      <c r="M105" s="68">
        <v>24</v>
      </c>
      <c r="N105" s="68">
        <f t="shared" si="5"/>
        <v>0.24</v>
      </c>
      <c r="O105" s="145"/>
      <c r="P105" s="86"/>
      <c r="Q105" s="33"/>
    </row>
    <row r="106" spans="1:17" ht="12" customHeight="1">
      <c r="A106" s="180"/>
      <c r="B106" s="59" t="s">
        <v>68</v>
      </c>
      <c r="C106" s="59"/>
      <c r="D106" s="148">
        <v>54</v>
      </c>
      <c r="E106" s="56">
        <v>60</v>
      </c>
      <c r="F106" s="57">
        <f>D106/1000*E106</f>
        <v>3.2399999999999998</v>
      </c>
      <c r="G106" s="103"/>
      <c r="H106" s="58"/>
      <c r="I106" s="33"/>
      <c r="J106" s="83" t="s">
        <v>34</v>
      </c>
      <c r="K106" s="74"/>
      <c r="L106" s="80">
        <v>16</v>
      </c>
      <c r="M106" s="68">
        <v>300</v>
      </c>
      <c r="N106" s="68">
        <f t="shared" si="5"/>
        <v>4.8</v>
      </c>
      <c r="O106" s="81"/>
      <c r="P106" s="86"/>
      <c r="Q106" s="33"/>
    </row>
    <row r="107" spans="1:17" s="12" customFormat="1" ht="12" customHeight="1">
      <c r="A107" s="180"/>
      <c r="B107" s="59" t="s">
        <v>32</v>
      </c>
      <c r="C107" s="59"/>
      <c r="D107" s="148">
        <v>6.75</v>
      </c>
      <c r="E107" s="56">
        <v>420</v>
      </c>
      <c r="F107" s="135">
        <f>D107/1000*E107</f>
        <v>2.835</v>
      </c>
      <c r="G107" s="103"/>
      <c r="H107" s="136"/>
      <c r="I107" s="31"/>
      <c r="J107" s="76" t="s">
        <v>31</v>
      </c>
      <c r="K107" s="99"/>
      <c r="L107" s="91">
        <v>5</v>
      </c>
      <c r="M107" s="62">
        <v>95</v>
      </c>
      <c r="N107" s="99">
        <f t="shared" si="5"/>
        <v>0.475</v>
      </c>
      <c r="O107" s="81"/>
      <c r="P107" s="99"/>
      <c r="Q107" s="31"/>
    </row>
    <row r="108" spans="1:17" ht="12" customHeight="1">
      <c r="A108" s="180"/>
      <c r="B108" s="59" t="s">
        <v>10</v>
      </c>
      <c r="C108" s="59"/>
      <c r="D108" s="148">
        <v>3.2</v>
      </c>
      <c r="E108" s="57">
        <v>10</v>
      </c>
      <c r="F108" s="135">
        <f>D108/1000*E108</f>
        <v>0.032</v>
      </c>
      <c r="G108" s="57"/>
      <c r="H108" s="136"/>
      <c r="I108" s="33"/>
      <c r="J108" s="83" t="s">
        <v>10</v>
      </c>
      <c r="K108" s="74"/>
      <c r="L108" s="80">
        <v>1</v>
      </c>
      <c r="M108" s="68">
        <v>10</v>
      </c>
      <c r="N108" s="68">
        <f t="shared" si="5"/>
        <v>0.01</v>
      </c>
      <c r="O108" s="68"/>
      <c r="P108" s="86"/>
      <c r="Q108" s="33"/>
    </row>
    <row r="109" spans="1:17" ht="12" customHeight="1">
      <c r="A109" s="180"/>
      <c r="B109" s="53" t="s">
        <v>107</v>
      </c>
      <c r="C109" s="53">
        <v>90</v>
      </c>
      <c r="D109" s="59"/>
      <c r="E109" s="72"/>
      <c r="F109" s="73"/>
      <c r="G109" s="89"/>
      <c r="H109" s="73">
        <f>SUM(F110:G115)</f>
        <v>29.154457999999998</v>
      </c>
      <c r="I109" s="33"/>
      <c r="J109" s="54" t="s">
        <v>47</v>
      </c>
      <c r="K109" s="54">
        <v>200</v>
      </c>
      <c r="L109" s="55"/>
      <c r="M109" s="72"/>
      <c r="N109" s="75"/>
      <c r="O109" s="73"/>
      <c r="P109" s="73">
        <f>SUM(N110:O111)</f>
        <v>1.4249999999999998</v>
      </c>
      <c r="Q109" s="33"/>
    </row>
    <row r="110" spans="1:17" ht="12" customHeight="1">
      <c r="A110" s="180"/>
      <c r="B110" s="59" t="s">
        <v>34</v>
      </c>
      <c r="C110" s="56"/>
      <c r="D110" s="59">
        <v>90</v>
      </c>
      <c r="E110" s="68">
        <v>300</v>
      </c>
      <c r="F110" s="72">
        <f>D110*E110/1000</f>
        <v>27</v>
      </c>
      <c r="G110" s="89"/>
      <c r="H110" s="74"/>
      <c r="I110" s="33"/>
      <c r="J110" s="55" t="s">
        <v>12</v>
      </c>
      <c r="K110" s="55"/>
      <c r="L110" s="55">
        <v>1</v>
      </c>
      <c r="M110" s="126">
        <v>600</v>
      </c>
      <c r="N110" s="72">
        <f>L110*M110/1000</f>
        <v>0.6</v>
      </c>
      <c r="O110" s="72"/>
      <c r="P110" s="79"/>
      <c r="Q110" s="33"/>
    </row>
    <row r="111" spans="1:17" ht="12" customHeight="1">
      <c r="A111" s="180"/>
      <c r="B111" s="59" t="s">
        <v>73</v>
      </c>
      <c r="C111" s="56"/>
      <c r="D111" s="59">
        <v>16.2</v>
      </c>
      <c r="E111" s="72">
        <v>55.09</v>
      </c>
      <c r="F111" s="72">
        <f>D111*E111/1000</f>
        <v>0.892458</v>
      </c>
      <c r="G111" s="72"/>
      <c r="H111" s="72"/>
      <c r="I111" s="33"/>
      <c r="J111" s="55" t="s">
        <v>9</v>
      </c>
      <c r="K111" s="55"/>
      <c r="L111" s="55">
        <v>15</v>
      </c>
      <c r="M111" s="72">
        <v>55</v>
      </c>
      <c r="N111" s="72">
        <f>M111/1000*L111</f>
        <v>0.825</v>
      </c>
      <c r="O111" s="89"/>
      <c r="P111" s="74"/>
      <c r="Q111" s="33"/>
    </row>
    <row r="112" spans="1:17" ht="12" customHeight="1">
      <c r="A112" s="180"/>
      <c r="B112" s="59" t="s">
        <v>10</v>
      </c>
      <c r="C112" s="56"/>
      <c r="D112" s="59">
        <v>1.1</v>
      </c>
      <c r="E112" s="72">
        <v>10</v>
      </c>
      <c r="F112" s="72">
        <f>D112*E112/1000</f>
        <v>0.011</v>
      </c>
      <c r="G112" s="72"/>
      <c r="H112" s="72"/>
      <c r="I112" s="33"/>
      <c r="J112" s="54" t="s">
        <v>113</v>
      </c>
      <c r="K112" s="54">
        <v>20</v>
      </c>
      <c r="L112" s="55">
        <v>20</v>
      </c>
      <c r="M112" s="72">
        <v>46.28</v>
      </c>
      <c r="N112" s="72">
        <f>L112*M112/1000</f>
        <v>0.9256</v>
      </c>
      <c r="O112" s="73"/>
      <c r="P112" s="73">
        <f>SUM(N112:O112)</f>
        <v>0.9256</v>
      </c>
      <c r="Q112" s="33"/>
    </row>
    <row r="113" spans="1:17" ht="12" customHeight="1">
      <c r="A113" s="180"/>
      <c r="B113" s="59" t="s">
        <v>31</v>
      </c>
      <c r="C113" s="56"/>
      <c r="D113" s="59">
        <v>5.4</v>
      </c>
      <c r="E113" s="72">
        <v>115</v>
      </c>
      <c r="F113" s="72">
        <f>D113*E113/1000</f>
        <v>0.621</v>
      </c>
      <c r="G113" s="72"/>
      <c r="H113" s="72"/>
      <c r="I113" s="33"/>
      <c r="J113" s="78" t="s">
        <v>114</v>
      </c>
      <c r="K113" s="79">
        <v>20</v>
      </c>
      <c r="L113" s="84">
        <v>20</v>
      </c>
      <c r="M113" s="72">
        <v>55.09</v>
      </c>
      <c r="N113" s="72">
        <f>L113*M113/1000</f>
        <v>1.1018000000000001</v>
      </c>
      <c r="O113" s="73"/>
      <c r="P113" s="73">
        <f>SUM(N113:O113)</f>
        <v>1.1018000000000001</v>
      </c>
      <c r="Q113" s="33"/>
    </row>
    <row r="114" spans="1:17" ht="12" customHeight="1">
      <c r="A114" s="180"/>
      <c r="B114" s="59" t="s">
        <v>88</v>
      </c>
      <c r="C114" s="56"/>
      <c r="D114" s="59">
        <v>9</v>
      </c>
      <c r="E114" s="72">
        <v>70</v>
      </c>
      <c r="F114" s="72">
        <f>D114*E114/1000</f>
        <v>0.63</v>
      </c>
      <c r="G114" s="72"/>
      <c r="H114" s="72"/>
      <c r="I114" s="33"/>
      <c r="J114" s="81"/>
      <c r="K114" s="81"/>
      <c r="L114" s="81"/>
      <c r="M114" s="81"/>
      <c r="N114" s="81"/>
      <c r="O114" s="81"/>
      <c r="P114" s="81"/>
      <c r="Q114" s="33"/>
    </row>
    <row r="115" spans="1:17" ht="12" customHeight="1">
      <c r="A115" s="180"/>
      <c r="B115" s="99" t="s">
        <v>104</v>
      </c>
      <c r="C115" s="99"/>
      <c r="D115" s="99">
        <v>21.6</v>
      </c>
      <c r="E115" s="99">
        <v>0</v>
      </c>
      <c r="F115" s="99">
        <f>D115/1000*E115</f>
        <v>0</v>
      </c>
      <c r="G115" s="99"/>
      <c r="H115" s="99"/>
      <c r="I115" s="33"/>
      <c r="J115" s="81"/>
      <c r="K115" s="81"/>
      <c r="L115" s="81"/>
      <c r="M115" s="81"/>
      <c r="N115" s="81"/>
      <c r="O115" s="81"/>
      <c r="P115" s="81"/>
      <c r="Q115" s="33"/>
    </row>
    <row r="116" spans="1:17" ht="12" customHeight="1">
      <c r="A116" s="180"/>
      <c r="B116" s="54" t="s">
        <v>115</v>
      </c>
      <c r="C116" s="54">
        <v>200</v>
      </c>
      <c r="D116" s="55"/>
      <c r="E116" s="126"/>
      <c r="F116" s="72" t="s">
        <v>54</v>
      </c>
      <c r="G116" s="72"/>
      <c r="H116" s="137">
        <f>SUM(F117:G120)</f>
        <v>3.7199999999999998</v>
      </c>
      <c r="I116" s="33"/>
      <c r="J116" s="55"/>
      <c r="K116" s="55"/>
      <c r="L116" s="55"/>
      <c r="M116" s="126"/>
      <c r="N116" s="72"/>
      <c r="O116" s="72"/>
      <c r="P116" s="79"/>
      <c r="Q116" s="33"/>
    </row>
    <row r="117" spans="1:17" ht="12" customHeight="1">
      <c r="A117" s="180"/>
      <c r="B117" s="55" t="s">
        <v>105</v>
      </c>
      <c r="C117" s="144"/>
      <c r="D117" s="55">
        <v>1</v>
      </c>
      <c r="E117" s="72">
        <v>600</v>
      </c>
      <c r="F117" s="72">
        <f>D117/1000*E117</f>
        <v>0.6</v>
      </c>
      <c r="G117" s="73"/>
      <c r="H117" s="118"/>
      <c r="I117" s="33"/>
      <c r="J117" s="55"/>
      <c r="K117" s="55"/>
      <c r="L117" s="55"/>
      <c r="M117" s="126"/>
      <c r="N117" s="72"/>
      <c r="O117" s="72"/>
      <c r="P117" s="79"/>
      <c r="Q117" s="33"/>
    </row>
    <row r="118" spans="1:17" s="12" customFormat="1" ht="12" customHeight="1">
      <c r="A118" s="180"/>
      <c r="B118" s="55" t="s">
        <v>16</v>
      </c>
      <c r="C118" s="55"/>
      <c r="D118" s="55">
        <v>51</v>
      </c>
      <c r="E118" s="72">
        <v>45</v>
      </c>
      <c r="F118" s="72">
        <f>D118/1000*E118</f>
        <v>2.295</v>
      </c>
      <c r="G118" s="72"/>
      <c r="H118" s="72"/>
      <c r="I118" s="31"/>
      <c r="J118" s="54"/>
      <c r="K118" s="54"/>
      <c r="L118" s="55"/>
      <c r="M118" s="72"/>
      <c r="N118" s="72"/>
      <c r="O118" s="73"/>
      <c r="P118" s="73"/>
      <c r="Q118" s="31"/>
    </row>
    <row r="119" spans="1:17" ht="12" customHeight="1">
      <c r="A119" s="180"/>
      <c r="B119" s="55" t="s">
        <v>9</v>
      </c>
      <c r="C119" s="55"/>
      <c r="D119" s="55">
        <v>15</v>
      </c>
      <c r="E119" s="72">
        <v>55</v>
      </c>
      <c r="F119" s="62">
        <f>D119/1000*E119</f>
        <v>0.825</v>
      </c>
      <c r="G119" s="72"/>
      <c r="H119" s="72"/>
      <c r="I119" s="33"/>
      <c r="J119" s="78"/>
      <c r="K119" s="79"/>
      <c r="L119" s="84"/>
      <c r="M119" s="72"/>
      <c r="N119" s="72"/>
      <c r="O119" s="73"/>
      <c r="P119" s="73"/>
      <c r="Q119" s="33"/>
    </row>
    <row r="120" spans="1:17" ht="12" customHeight="1">
      <c r="A120" s="180"/>
      <c r="B120" s="55" t="s">
        <v>63</v>
      </c>
      <c r="C120" s="55"/>
      <c r="D120" s="55">
        <v>100</v>
      </c>
      <c r="E120" s="72">
        <v>0</v>
      </c>
      <c r="F120" s="62">
        <f>D120/1000*E120</f>
        <v>0</v>
      </c>
      <c r="G120" s="73"/>
      <c r="H120" s="73"/>
      <c r="I120" s="33"/>
      <c r="J120" s="3"/>
      <c r="K120" s="3"/>
      <c r="L120" s="3"/>
      <c r="M120" s="3"/>
      <c r="N120" s="3"/>
      <c r="O120" s="3"/>
      <c r="P120" s="3"/>
      <c r="Q120" s="33"/>
    </row>
    <row r="121" spans="1:17" ht="12" customHeight="1">
      <c r="A121" s="180"/>
      <c r="B121" s="54" t="s">
        <v>113</v>
      </c>
      <c r="C121" s="54">
        <v>20</v>
      </c>
      <c r="D121" s="55">
        <v>20</v>
      </c>
      <c r="E121" s="72">
        <v>46.28</v>
      </c>
      <c r="F121" s="72">
        <f>D121*E121/1000</f>
        <v>0.9256</v>
      </c>
      <c r="G121" s="73"/>
      <c r="H121" s="73">
        <f>SUM(F121:G121)</f>
        <v>0.9256</v>
      </c>
      <c r="I121" s="33"/>
      <c r="J121" s="3"/>
      <c r="K121" s="3"/>
      <c r="L121" s="3"/>
      <c r="M121" s="3"/>
      <c r="N121" s="3"/>
      <c r="O121" s="3"/>
      <c r="P121" s="3"/>
      <c r="Q121" s="33"/>
    </row>
    <row r="122" spans="1:17" ht="12" customHeight="1">
      <c r="A122" s="180"/>
      <c r="B122" s="78" t="s">
        <v>114</v>
      </c>
      <c r="C122" s="79">
        <v>30</v>
      </c>
      <c r="D122" s="84">
        <v>30</v>
      </c>
      <c r="E122" s="72">
        <v>55.09</v>
      </c>
      <c r="F122" s="72">
        <f>D122*E122/1000</f>
        <v>1.6527</v>
      </c>
      <c r="G122" s="73"/>
      <c r="H122" s="73">
        <f>SUM(F122:G122)</f>
        <v>1.6527</v>
      </c>
      <c r="I122" s="33"/>
      <c r="J122" s="34"/>
      <c r="K122" s="3"/>
      <c r="L122" s="30"/>
      <c r="M122" s="8"/>
      <c r="N122" s="3"/>
      <c r="O122" s="3"/>
      <c r="P122" s="3"/>
      <c r="Q122" s="33"/>
    </row>
    <row r="123" spans="1:17" ht="12" customHeight="1">
      <c r="A123" s="180"/>
      <c r="B123" s="16" t="s">
        <v>13</v>
      </c>
      <c r="C123" s="17"/>
      <c r="D123" s="46"/>
      <c r="E123" s="47"/>
      <c r="F123" s="18">
        <f>SUM(F102:F122)</f>
        <v>44.260598000000016</v>
      </c>
      <c r="G123" s="18">
        <f>SUM(G77:G122)</f>
        <v>0</v>
      </c>
      <c r="H123" s="18">
        <f>SUM(H101:H122)</f>
        <v>44.260598</v>
      </c>
      <c r="I123" s="33"/>
      <c r="J123" s="16" t="s">
        <v>13</v>
      </c>
      <c r="K123" s="27"/>
      <c r="L123" s="24"/>
      <c r="M123" s="45"/>
      <c r="N123" s="13">
        <f>SUM(N101:N121)</f>
        <v>11.5574</v>
      </c>
      <c r="O123" s="13">
        <f>SUM(O101:O118)</f>
        <v>0</v>
      </c>
      <c r="P123" s="13">
        <f>SUM(P101:P121)</f>
        <v>11.557400000000001</v>
      </c>
      <c r="Q123" s="33"/>
    </row>
    <row r="124" spans="1:17" ht="16.5" customHeight="1">
      <c r="A124" s="180" t="s">
        <v>29</v>
      </c>
      <c r="B124" s="54" t="s">
        <v>122</v>
      </c>
      <c r="C124" s="54">
        <v>60</v>
      </c>
      <c r="D124" s="55"/>
      <c r="E124" s="71"/>
      <c r="F124" s="75"/>
      <c r="G124" s="73"/>
      <c r="H124" s="73">
        <f>SUM(F125:F128)</f>
        <v>7.7524812</v>
      </c>
      <c r="I124" s="33"/>
      <c r="J124" s="54" t="s">
        <v>48</v>
      </c>
      <c r="K124" s="54" t="s">
        <v>44</v>
      </c>
      <c r="L124" s="55"/>
      <c r="M124" s="71"/>
      <c r="N124" s="75"/>
      <c r="O124" s="73"/>
      <c r="P124" s="69">
        <f>SUM(N125:O129)</f>
        <v>6.950000000000001</v>
      </c>
      <c r="Q124" s="33"/>
    </row>
    <row r="125" spans="1:17" ht="12" customHeight="1">
      <c r="A125" s="180"/>
      <c r="B125" s="55" t="s">
        <v>111</v>
      </c>
      <c r="C125" s="55"/>
      <c r="D125" s="55">
        <v>69.42</v>
      </c>
      <c r="E125" s="72">
        <v>101.86</v>
      </c>
      <c r="F125" s="72">
        <f>D125*E125/1000</f>
        <v>7.0711212</v>
      </c>
      <c r="G125" s="81"/>
      <c r="H125" s="169"/>
      <c r="I125" s="33"/>
      <c r="J125" s="55" t="s">
        <v>49</v>
      </c>
      <c r="K125" s="55"/>
      <c r="L125" s="174">
        <v>41</v>
      </c>
      <c r="M125" s="68">
        <v>40</v>
      </c>
      <c r="N125" s="72">
        <f>L125/1000*M125</f>
        <v>1.6400000000000001</v>
      </c>
      <c r="O125" s="92"/>
      <c r="P125" s="165"/>
      <c r="Q125" s="33"/>
    </row>
    <row r="126" spans="1:17" ht="15.75" customHeight="1">
      <c r="A126" s="180"/>
      <c r="B126" s="59" t="s">
        <v>17</v>
      </c>
      <c r="C126" s="59"/>
      <c r="D126" s="59">
        <v>7.14</v>
      </c>
      <c r="E126" s="72">
        <v>24</v>
      </c>
      <c r="F126" s="72">
        <f>D126*E126/1000</f>
        <v>0.17135999999999998</v>
      </c>
      <c r="G126" s="81"/>
      <c r="H126" s="169"/>
      <c r="I126" s="33"/>
      <c r="J126" s="55" t="s">
        <v>16</v>
      </c>
      <c r="K126" s="55"/>
      <c r="L126" s="174">
        <v>65</v>
      </c>
      <c r="M126" s="68">
        <v>45</v>
      </c>
      <c r="N126" s="72">
        <f>L126/1000*M126</f>
        <v>2.9250000000000003</v>
      </c>
      <c r="O126" s="72"/>
      <c r="P126" s="165"/>
      <c r="Q126" s="33"/>
    </row>
    <row r="127" spans="1:17" ht="12" customHeight="1">
      <c r="A127" s="180"/>
      <c r="B127" s="59" t="s">
        <v>69</v>
      </c>
      <c r="C127" s="59"/>
      <c r="D127" s="59">
        <v>3</v>
      </c>
      <c r="E127" s="72">
        <v>115</v>
      </c>
      <c r="F127" s="72">
        <f>D127*E127/1000</f>
        <v>0.345</v>
      </c>
      <c r="G127" s="81"/>
      <c r="H127" s="169"/>
      <c r="I127" s="33"/>
      <c r="J127" s="55" t="s">
        <v>10</v>
      </c>
      <c r="K127" s="55"/>
      <c r="L127" s="174">
        <v>1</v>
      </c>
      <c r="M127" s="68">
        <v>10</v>
      </c>
      <c r="N127" s="72">
        <f>L127/1000*M127</f>
        <v>0.01</v>
      </c>
      <c r="O127" s="72"/>
      <c r="P127" s="165"/>
      <c r="Q127" s="33"/>
    </row>
    <row r="128" spans="1:17" s="67" customFormat="1" ht="12" customHeight="1">
      <c r="A128" s="180"/>
      <c r="B128" s="59" t="s">
        <v>9</v>
      </c>
      <c r="C128" s="59"/>
      <c r="D128" s="59">
        <v>3</v>
      </c>
      <c r="E128" s="72">
        <v>55</v>
      </c>
      <c r="F128" s="72">
        <f>D128/1000*E128</f>
        <v>0.165</v>
      </c>
      <c r="G128" s="81"/>
      <c r="H128" s="169"/>
      <c r="I128" s="70"/>
      <c r="J128" s="55" t="s">
        <v>9</v>
      </c>
      <c r="K128" s="55"/>
      <c r="L128" s="174">
        <v>5</v>
      </c>
      <c r="M128" s="85">
        <v>55</v>
      </c>
      <c r="N128" s="72">
        <f>L128/1000*M128</f>
        <v>0.275</v>
      </c>
      <c r="O128" s="120"/>
      <c r="P128" s="166"/>
      <c r="Q128" s="70"/>
    </row>
    <row r="129" spans="1:17" ht="12" customHeight="1">
      <c r="A129" s="180"/>
      <c r="B129" s="53" t="s">
        <v>108</v>
      </c>
      <c r="C129" s="54">
        <v>180</v>
      </c>
      <c r="D129" s="55"/>
      <c r="E129" s="71"/>
      <c r="F129" s="72"/>
      <c r="G129" s="120"/>
      <c r="H129" s="73">
        <f>SUM(F130:F132)</f>
        <v>48.116</v>
      </c>
      <c r="I129" s="33"/>
      <c r="J129" s="55" t="s">
        <v>32</v>
      </c>
      <c r="K129" s="55"/>
      <c r="L129" s="174">
        <v>5</v>
      </c>
      <c r="M129" s="68">
        <v>420</v>
      </c>
      <c r="N129" s="72">
        <f>L129/1000*M129</f>
        <v>2.1</v>
      </c>
      <c r="O129" s="81"/>
      <c r="P129" s="165"/>
      <c r="Q129" s="33"/>
    </row>
    <row r="130" spans="1:17" ht="12" customHeight="1">
      <c r="A130" s="180"/>
      <c r="B130" s="55" t="s">
        <v>99</v>
      </c>
      <c r="C130" s="55"/>
      <c r="D130" s="55">
        <v>160</v>
      </c>
      <c r="E130" s="85">
        <v>290</v>
      </c>
      <c r="F130" s="72">
        <f>D130*E130/1000</f>
        <v>46.4</v>
      </c>
      <c r="G130" s="81"/>
      <c r="H130" s="93"/>
      <c r="I130" s="33"/>
      <c r="J130" s="54" t="s">
        <v>47</v>
      </c>
      <c r="K130" s="54">
        <v>200</v>
      </c>
      <c r="L130" s="174"/>
      <c r="M130" s="121"/>
      <c r="N130" s="69"/>
      <c r="O130" s="73"/>
      <c r="P130" s="69">
        <f>SUM(N131:O132)</f>
        <v>0.33</v>
      </c>
      <c r="Q130" s="33"/>
    </row>
    <row r="131" spans="1:17" ht="12" customHeight="1">
      <c r="A131" s="180"/>
      <c r="B131" s="59" t="s">
        <v>10</v>
      </c>
      <c r="C131" s="53"/>
      <c r="D131" s="59">
        <v>3.6</v>
      </c>
      <c r="E131" s="72">
        <v>10</v>
      </c>
      <c r="F131" s="72">
        <f>D131*E131/1000</f>
        <v>0.036</v>
      </c>
      <c r="G131" s="89"/>
      <c r="H131" s="73"/>
      <c r="I131" s="33"/>
      <c r="J131" s="162" t="s">
        <v>12</v>
      </c>
      <c r="K131" s="162"/>
      <c r="L131" s="174">
        <v>1</v>
      </c>
      <c r="M131" s="51">
        <v>600</v>
      </c>
      <c r="N131" s="68">
        <f>L131*M128/1000</f>
        <v>0.055</v>
      </c>
      <c r="O131" s="164"/>
      <c r="P131" s="161"/>
      <c r="Q131" s="33"/>
    </row>
    <row r="132" spans="1:17" ht="12" customHeight="1">
      <c r="A132" s="180"/>
      <c r="B132" s="59" t="s">
        <v>32</v>
      </c>
      <c r="C132" s="53"/>
      <c r="D132" s="59">
        <v>4</v>
      </c>
      <c r="E132" s="72">
        <v>420</v>
      </c>
      <c r="F132" s="72">
        <f>D132*E132/1000</f>
        <v>1.68</v>
      </c>
      <c r="G132" s="89"/>
      <c r="H132" s="73"/>
      <c r="I132" s="33"/>
      <c r="J132" s="162" t="s">
        <v>9</v>
      </c>
      <c r="K132" s="162"/>
      <c r="L132" s="174">
        <v>15</v>
      </c>
      <c r="M132" s="51">
        <v>55</v>
      </c>
      <c r="N132" s="68">
        <f>L129/1000*M132</f>
        <v>0.275</v>
      </c>
      <c r="O132" s="163"/>
      <c r="P132" s="127"/>
      <c r="Q132" s="33"/>
    </row>
    <row r="133" spans="1:17" ht="12" customHeight="1">
      <c r="A133" s="180"/>
      <c r="B133" s="108" t="s">
        <v>58</v>
      </c>
      <c r="C133" s="153">
        <v>200</v>
      </c>
      <c r="D133" s="154"/>
      <c r="E133" s="68"/>
      <c r="F133" s="72"/>
      <c r="G133" s="73"/>
      <c r="H133" s="73">
        <f>SUM(F134:F136)</f>
        <v>6.550000000000001</v>
      </c>
      <c r="I133" s="33"/>
      <c r="J133" s="54" t="s">
        <v>113</v>
      </c>
      <c r="K133" s="54">
        <v>20</v>
      </c>
      <c r="L133" s="174">
        <v>20</v>
      </c>
      <c r="M133" s="72">
        <v>46.28</v>
      </c>
      <c r="N133" s="72">
        <f>L133*M133/1000</f>
        <v>0.9256</v>
      </c>
      <c r="O133" s="73"/>
      <c r="P133" s="73">
        <f>SUM(N133:O133)</f>
        <v>0.9256</v>
      </c>
      <c r="Q133" s="33"/>
    </row>
    <row r="134" spans="1:17" ht="12" customHeight="1">
      <c r="A134" s="180"/>
      <c r="B134" s="55" t="s">
        <v>59</v>
      </c>
      <c r="C134" s="55"/>
      <c r="D134" s="55">
        <v>5</v>
      </c>
      <c r="E134" s="68">
        <v>190</v>
      </c>
      <c r="F134" s="72">
        <f>D134/1000*E134</f>
        <v>0.9500000000000001</v>
      </c>
      <c r="G134" s="62"/>
      <c r="H134" s="99"/>
      <c r="I134" s="33"/>
      <c r="J134" s="78" t="s">
        <v>114</v>
      </c>
      <c r="K134" s="79">
        <v>20</v>
      </c>
      <c r="L134" s="175">
        <v>20</v>
      </c>
      <c r="M134" s="72">
        <v>55.09</v>
      </c>
      <c r="N134" s="72">
        <f>L134*M134/1000</f>
        <v>1.1018000000000001</v>
      </c>
      <c r="O134" s="73"/>
      <c r="P134" s="73">
        <f>SUM(N134:O134)</f>
        <v>1.1018000000000001</v>
      </c>
      <c r="Q134" s="33"/>
    </row>
    <row r="135" spans="1:17" s="12" customFormat="1" ht="12" customHeight="1">
      <c r="A135" s="180"/>
      <c r="B135" s="76" t="s">
        <v>60</v>
      </c>
      <c r="C135" s="90"/>
      <c r="D135" s="91">
        <v>20</v>
      </c>
      <c r="E135" s="51">
        <v>55</v>
      </c>
      <c r="F135" s="62">
        <f>D135/1000*E135</f>
        <v>1.1</v>
      </c>
      <c r="G135" s="62"/>
      <c r="H135" s="62"/>
      <c r="I135" s="31"/>
      <c r="J135" s="145"/>
      <c r="K135" s="145"/>
      <c r="L135" s="145"/>
      <c r="M135" s="145"/>
      <c r="N135" s="145"/>
      <c r="O135" s="145"/>
      <c r="P135" s="145"/>
      <c r="Q135" s="31"/>
    </row>
    <row r="136" spans="1:17" ht="12" customHeight="1">
      <c r="A136" s="180"/>
      <c r="B136" s="76" t="s">
        <v>61</v>
      </c>
      <c r="C136" s="90"/>
      <c r="D136" s="91">
        <v>100</v>
      </c>
      <c r="E136" s="51">
        <v>45</v>
      </c>
      <c r="F136" s="62">
        <f>D136/1000*E136</f>
        <v>4.5</v>
      </c>
      <c r="G136" s="62"/>
      <c r="H136" s="62"/>
      <c r="I136" s="33"/>
      <c r="J136" s="138"/>
      <c r="K136" s="81"/>
      <c r="L136" s="88"/>
      <c r="M136" s="89"/>
      <c r="N136" s="81"/>
      <c r="O136" s="81"/>
      <c r="P136" s="81"/>
      <c r="Q136" s="33"/>
    </row>
    <row r="137" spans="1:17" ht="12" customHeight="1">
      <c r="A137" s="180"/>
      <c r="B137" s="54" t="s">
        <v>113</v>
      </c>
      <c r="C137" s="54">
        <v>20</v>
      </c>
      <c r="D137" s="55">
        <v>20</v>
      </c>
      <c r="E137" s="72">
        <v>46.28</v>
      </c>
      <c r="F137" s="72">
        <f>D137*E137/1000</f>
        <v>0.9256</v>
      </c>
      <c r="G137" s="73"/>
      <c r="H137" s="73">
        <f>SUM(F137:G137)</f>
        <v>0.9256</v>
      </c>
      <c r="I137" s="33"/>
      <c r="J137" s="78"/>
      <c r="K137" s="79"/>
      <c r="L137" s="84"/>
      <c r="M137" s="72"/>
      <c r="N137" s="72"/>
      <c r="O137" s="73"/>
      <c r="P137" s="73"/>
      <c r="Q137" s="33"/>
    </row>
    <row r="138" spans="1:17" ht="12" customHeight="1">
      <c r="A138" s="180"/>
      <c r="B138" s="78" t="s">
        <v>114</v>
      </c>
      <c r="C138" s="79">
        <v>30</v>
      </c>
      <c r="D138" s="84">
        <v>30</v>
      </c>
      <c r="E138" s="72">
        <v>55.09</v>
      </c>
      <c r="F138" s="72">
        <f>D138*E138/1000</f>
        <v>1.6527</v>
      </c>
      <c r="G138" s="73"/>
      <c r="H138" s="73">
        <f>SUM(F138:G138)</f>
        <v>1.6527</v>
      </c>
      <c r="I138" s="33"/>
      <c r="J138" s="3"/>
      <c r="K138" s="3"/>
      <c r="L138" s="3"/>
      <c r="M138" s="3"/>
      <c r="N138" s="3"/>
      <c r="O138" s="3"/>
      <c r="P138" s="3"/>
      <c r="Q138" s="33"/>
    </row>
    <row r="139" spans="1:17" ht="12" customHeight="1">
      <c r="A139" s="180"/>
      <c r="B139" s="78"/>
      <c r="C139" s="79"/>
      <c r="D139" s="84"/>
      <c r="E139" s="72"/>
      <c r="F139" s="72"/>
      <c r="G139" s="73"/>
      <c r="H139" s="73"/>
      <c r="I139" s="33"/>
      <c r="J139" s="128"/>
      <c r="K139" s="129"/>
      <c r="L139" s="130"/>
      <c r="M139" s="131"/>
      <c r="N139" s="132">
        <f>SUM(N125:N138)</f>
        <v>9.307400000000001</v>
      </c>
      <c r="O139" s="132"/>
      <c r="P139" s="132">
        <f>SUM(P124:P138)</f>
        <v>9.307400000000001</v>
      </c>
      <c r="Q139" s="33"/>
    </row>
    <row r="140" spans="1:17" ht="12" customHeight="1">
      <c r="A140" s="180"/>
      <c r="B140" s="138"/>
      <c r="C140" s="139"/>
      <c r="D140" s="88"/>
      <c r="E140" s="89"/>
      <c r="F140" s="89"/>
      <c r="G140" s="89"/>
      <c r="H140" s="89"/>
      <c r="I140" s="33"/>
      <c r="J140" s="182"/>
      <c r="K140" s="183"/>
      <c r="L140" s="184"/>
      <c r="M140" s="185"/>
      <c r="N140" s="181">
        <f>SUM(F28,N28,F52,N52,F74,N74,F100,N100,F123,N123,F141,N139)/6</f>
        <v>51.59487086666667</v>
      </c>
      <c r="O140" s="181">
        <f>(G141+O123+G123+G100+O100+G74+O74+G52+O52+G28+O28)/6</f>
        <v>0</v>
      </c>
      <c r="P140" s="181">
        <f>N140</f>
        <v>51.59487086666667</v>
      </c>
      <c r="Q140" s="33"/>
    </row>
    <row r="141" spans="1:17" ht="12" customHeight="1">
      <c r="A141" s="180"/>
      <c r="B141" s="16" t="s">
        <v>13</v>
      </c>
      <c r="C141" s="27"/>
      <c r="D141" s="24"/>
      <c r="E141" s="45"/>
      <c r="F141" s="13">
        <f>SUM(F124:F140)</f>
        <v>64.9967812</v>
      </c>
      <c r="G141" s="13">
        <f>SUM(G124:G141)</f>
        <v>0</v>
      </c>
      <c r="H141" s="13">
        <f>SUM(H124:H140)</f>
        <v>64.9967812</v>
      </c>
      <c r="I141" s="33"/>
      <c r="J141" s="182"/>
      <c r="K141" s="183"/>
      <c r="L141" s="184"/>
      <c r="M141" s="185"/>
      <c r="N141" s="181"/>
      <c r="O141" s="181"/>
      <c r="P141" s="181"/>
      <c r="Q141" s="33"/>
    </row>
    <row r="142" ht="12" customHeight="1"/>
    <row r="143" ht="12" customHeight="1"/>
  </sheetData>
  <sheetProtection/>
  <mergeCells count="13">
    <mergeCell ref="P140:P141"/>
    <mergeCell ref="J140:J141"/>
    <mergeCell ref="K140:K141"/>
    <mergeCell ref="L140:L141"/>
    <mergeCell ref="M140:M141"/>
    <mergeCell ref="N140:N141"/>
    <mergeCell ref="O140:O141"/>
    <mergeCell ref="A3:A28"/>
    <mergeCell ref="A29:A52"/>
    <mergeCell ref="A53:A74"/>
    <mergeCell ref="A77:A100"/>
    <mergeCell ref="A101:A123"/>
    <mergeCell ref="A124:A141"/>
  </mergeCells>
  <printOptions/>
  <pageMargins left="0.2362204724409449" right="0.2362204724409449" top="0.5511811023622047" bottom="0.7480314960629921" header="0.31496062992125984" footer="0.31496062992125984"/>
  <pageSetup fitToHeight="1" fitToWidth="1" horizontalDpi="600" verticalDpi="600" orientation="portrait" paperSize="9" scale="43" r:id="rId1"/>
  <rowBreaks count="1" manualBreakCount="1">
    <brk id="74" max="255" man="1"/>
  </rowBreaks>
  <colBreaks count="1" manualBreakCount="1">
    <brk id="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48"/>
  <sheetViews>
    <sheetView view="pageBreakPreview" zoomScaleSheetLayoutView="100" zoomScalePageLayoutView="0" workbookViewId="0" topLeftCell="A106">
      <selection activeCell="J132" sqref="J118:P132"/>
    </sheetView>
  </sheetViews>
  <sheetFormatPr defaultColWidth="45.421875" defaultRowHeight="15"/>
  <cols>
    <col min="1" max="1" width="4.57421875" style="1" bestFit="1" customWidth="1"/>
    <col min="2" max="2" width="25.00390625" style="29" bestFit="1" customWidth="1"/>
    <col min="3" max="3" width="6.57421875" style="1" bestFit="1" customWidth="1"/>
    <col min="4" max="4" width="4.8515625" style="35" bestFit="1" customWidth="1"/>
    <col min="5" max="5" width="8.8515625" style="43" bestFit="1" customWidth="1"/>
    <col min="6" max="6" width="7.140625" style="43" customWidth="1"/>
    <col min="7" max="7" width="7.57421875" style="43" bestFit="1" customWidth="1"/>
    <col min="8" max="8" width="9.28125" style="43" bestFit="1" customWidth="1"/>
    <col min="9" max="9" width="1.8515625" style="1" customWidth="1"/>
    <col min="10" max="10" width="23.28125" style="29" bestFit="1" customWidth="1"/>
    <col min="11" max="11" width="6.57421875" style="1" customWidth="1"/>
    <col min="12" max="12" width="5.7109375" style="36" bestFit="1" customWidth="1"/>
    <col min="13" max="13" width="10.140625" style="43" bestFit="1" customWidth="1"/>
    <col min="14" max="14" width="11.00390625" style="43" bestFit="1" customWidth="1"/>
    <col min="15" max="15" width="13.421875" style="43" bestFit="1" customWidth="1"/>
    <col min="16" max="16" width="9.00390625" style="43" bestFit="1" customWidth="1"/>
    <col min="17" max="17" width="1.8515625" style="1" customWidth="1"/>
    <col min="18" max="18" width="1.1484375" style="0" customWidth="1"/>
    <col min="19" max="23" width="45.421875" style="0" customWidth="1"/>
    <col min="24" max="59" width="9.140625" style="1" customWidth="1"/>
    <col min="60" max="16384" width="45.421875" style="1" customWidth="1"/>
  </cols>
  <sheetData>
    <row r="1" spans="1:17" s="20" customFormat="1" ht="12.75">
      <c r="A1" s="10"/>
      <c r="B1" s="49" t="s">
        <v>75</v>
      </c>
      <c r="C1" s="64"/>
      <c r="D1" s="198"/>
      <c r="E1" s="198"/>
      <c r="F1" s="52"/>
      <c r="G1" s="52"/>
      <c r="H1" s="52"/>
      <c r="I1" s="38"/>
      <c r="J1" s="15" t="s">
        <v>76</v>
      </c>
      <c r="K1" s="10"/>
      <c r="L1" s="196"/>
      <c r="M1" s="197"/>
      <c r="N1" s="39"/>
      <c r="O1" s="39"/>
      <c r="P1" s="39"/>
      <c r="Q1" s="109"/>
    </row>
    <row r="2" spans="1:17" ht="12" customHeight="1">
      <c r="A2" s="5" t="s">
        <v>0</v>
      </c>
      <c r="B2" s="76" t="s">
        <v>19</v>
      </c>
      <c r="C2" s="77" t="s">
        <v>2</v>
      </c>
      <c r="D2" s="50" t="s">
        <v>3</v>
      </c>
      <c r="E2" s="51" t="s">
        <v>4</v>
      </c>
      <c r="F2" s="51" t="s">
        <v>6</v>
      </c>
      <c r="G2" s="51" t="s">
        <v>7</v>
      </c>
      <c r="H2" s="51" t="s">
        <v>5</v>
      </c>
      <c r="I2" s="33"/>
      <c r="J2" s="4" t="s">
        <v>19</v>
      </c>
      <c r="K2" s="5" t="s">
        <v>2</v>
      </c>
      <c r="L2" s="22" t="s">
        <v>3</v>
      </c>
      <c r="M2" s="40" t="s">
        <v>4</v>
      </c>
      <c r="N2" s="40" t="s">
        <v>6</v>
      </c>
      <c r="O2" s="40" t="s">
        <v>7</v>
      </c>
      <c r="P2" s="40" t="s">
        <v>5</v>
      </c>
      <c r="Q2" s="110"/>
    </row>
    <row r="3" spans="1:17" s="19" customFormat="1" ht="29.25" customHeight="1">
      <c r="A3" s="180" t="s">
        <v>24</v>
      </c>
      <c r="B3" s="150" t="s">
        <v>123</v>
      </c>
      <c r="C3" s="79">
        <v>100</v>
      </c>
      <c r="D3" s="84"/>
      <c r="E3" s="68"/>
      <c r="F3" s="72"/>
      <c r="G3" s="73"/>
      <c r="H3" s="73"/>
      <c r="I3" s="38"/>
      <c r="J3" s="54" t="s">
        <v>51</v>
      </c>
      <c r="K3" s="54" t="s">
        <v>45</v>
      </c>
      <c r="L3" s="55"/>
      <c r="M3" s="68"/>
      <c r="N3" s="69"/>
      <c r="O3" s="69"/>
      <c r="P3" s="69">
        <f>SUM(N4:O8)</f>
        <v>6.818999999999999</v>
      </c>
      <c r="Q3" s="109"/>
    </row>
    <row r="4" spans="1:17" ht="12" customHeight="1">
      <c r="A4" s="180"/>
      <c r="B4" s="83" t="s">
        <v>77</v>
      </c>
      <c r="C4" s="79"/>
      <c r="D4" s="80">
        <v>100</v>
      </c>
      <c r="E4" s="68">
        <v>100</v>
      </c>
      <c r="F4" s="68">
        <f>D4/1000*E4</f>
        <v>10</v>
      </c>
      <c r="G4" s="155"/>
      <c r="H4" s="69">
        <f>SUM(F4)</f>
        <v>10</v>
      </c>
      <c r="I4" s="96"/>
      <c r="J4" s="55" t="s">
        <v>22</v>
      </c>
      <c r="K4" s="55"/>
      <c r="L4" s="55">
        <v>37.5</v>
      </c>
      <c r="M4" s="68">
        <v>25</v>
      </c>
      <c r="N4" s="68">
        <f>L4*M4/1000</f>
        <v>0.9375</v>
      </c>
      <c r="O4" s="68"/>
      <c r="P4" s="86"/>
      <c r="Q4" s="111"/>
    </row>
    <row r="5" spans="1:17" ht="28.5" customHeight="1">
      <c r="A5" s="180"/>
      <c r="B5" s="95" t="s">
        <v>132</v>
      </c>
      <c r="C5" s="54">
        <v>60</v>
      </c>
      <c r="D5" s="55"/>
      <c r="E5" s="56"/>
      <c r="F5" s="56"/>
      <c r="G5" s="56"/>
      <c r="H5" s="58">
        <f>SUM(F6:G11)</f>
        <v>1.339</v>
      </c>
      <c r="I5" s="96"/>
      <c r="J5" s="59" t="s">
        <v>16</v>
      </c>
      <c r="K5" s="59"/>
      <c r="L5" s="59">
        <v>68</v>
      </c>
      <c r="M5" s="68">
        <v>45</v>
      </c>
      <c r="N5" s="68">
        <f>L5*M5/1000</f>
        <v>3.06</v>
      </c>
      <c r="O5" s="68"/>
      <c r="P5" s="86"/>
      <c r="Q5" s="111"/>
    </row>
    <row r="6" spans="1:17" ht="12" customHeight="1">
      <c r="A6" s="180"/>
      <c r="B6" s="114" t="s">
        <v>8</v>
      </c>
      <c r="C6" s="55"/>
      <c r="D6" s="55">
        <v>59</v>
      </c>
      <c r="E6" s="56">
        <v>12</v>
      </c>
      <c r="F6" s="56">
        <f aca="true" t="shared" si="0" ref="F6:F11">D6/1000*E6</f>
        <v>0.708</v>
      </c>
      <c r="G6" s="89"/>
      <c r="H6" s="58"/>
      <c r="I6" s="96"/>
      <c r="J6" s="59" t="s">
        <v>9</v>
      </c>
      <c r="K6" s="59"/>
      <c r="L6" s="59">
        <v>5.3</v>
      </c>
      <c r="M6" s="68">
        <v>55</v>
      </c>
      <c r="N6" s="68">
        <f>L6*M6/1000</f>
        <v>0.2915</v>
      </c>
      <c r="O6" s="121"/>
      <c r="P6" s="86"/>
      <c r="Q6" s="111"/>
    </row>
    <row r="7" spans="1:17" ht="12" customHeight="1">
      <c r="A7" s="180"/>
      <c r="B7" s="114" t="s">
        <v>131</v>
      </c>
      <c r="C7" s="55"/>
      <c r="D7" s="55">
        <v>6</v>
      </c>
      <c r="E7" s="56">
        <v>20</v>
      </c>
      <c r="F7" s="56">
        <f t="shared" si="0"/>
        <v>0.12</v>
      </c>
      <c r="G7" s="89"/>
      <c r="H7" s="58"/>
      <c r="I7" s="96"/>
      <c r="J7" s="59" t="s">
        <v>32</v>
      </c>
      <c r="K7" s="59"/>
      <c r="L7" s="59">
        <v>6</v>
      </c>
      <c r="M7" s="68">
        <v>420</v>
      </c>
      <c r="N7" s="68">
        <f>L7*M7/1000</f>
        <v>2.52</v>
      </c>
      <c r="O7" s="121"/>
      <c r="P7" s="86"/>
      <c r="Q7" s="111"/>
    </row>
    <row r="8" spans="1:17" ht="12" customHeight="1">
      <c r="A8" s="180"/>
      <c r="B8" s="114" t="s">
        <v>10</v>
      </c>
      <c r="C8" s="55"/>
      <c r="D8" s="55">
        <v>0.1</v>
      </c>
      <c r="E8" s="56">
        <v>10</v>
      </c>
      <c r="F8" s="56">
        <f t="shared" si="0"/>
        <v>0.001</v>
      </c>
      <c r="G8" s="56"/>
      <c r="H8" s="58"/>
      <c r="I8" s="96"/>
      <c r="J8" s="59" t="s">
        <v>10</v>
      </c>
      <c r="K8" s="59"/>
      <c r="L8" s="59">
        <v>1</v>
      </c>
      <c r="M8" s="68">
        <v>10</v>
      </c>
      <c r="N8" s="68">
        <f>L8*M8/1000</f>
        <v>0.01</v>
      </c>
      <c r="O8" s="68"/>
      <c r="P8" s="86"/>
      <c r="Q8" s="111"/>
    </row>
    <row r="9" spans="1:17" ht="12" customHeight="1">
      <c r="A9" s="180"/>
      <c r="B9" s="114" t="s">
        <v>63</v>
      </c>
      <c r="C9" s="55"/>
      <c r="D9" s="55">
        <v>6</v>
      </c>
      <c r="E9" s="56">
        <v>0</v>
      </c>
      <c r="F9" s="56">
        <f t="shared" si="0"/>
        <v>0</v>
      </c>
      <c r="G9" s="89"/>
      <c r="H9" s="173"/>
      <c r="I9" s="96"/>
      <c r="J9" s="54" t="s">
        <v>47</v>
      </c>
      <c r="K9" s="54">
        <v>200</v>
      </c>
      <c r="L9" s="55"/>
      <c r="M9" s="72"/>
      <c r="N9" s="75"/>
      <c r="O9" s="73"/>
      <c r="P9" s="73">
        <f>SUM(N10:O11)</f>
        <v>1.4249999999999998</v>
      </c>
      <c r="Q9" s="111"/>
    </row>
    <row r="10" spans="1:17" ht="12" customHeight="1">
      <c r="A10" s="180"/>
      <c r="B10" s="114" t="s">
        <v>31</v>
      </c>
      <c r="C10" s="55"/>
      <c r="D10" s="55">
        <v>3</v>
      </c>
      <c r="E10" s="56">
        <v>115</v>
      </c>
      <c r="F10" s="56">
        <f t="shared" si="0"/>
        <v>0.34500000000000003</v>
      </c>
      <c r="G10" s="56"/>
      <c r="H10" s="58"/>
      <c r="I10" s="96"/>
      <c r="J10" s="55" t="s">
        <v>12</v>
      </c>
      <c r="K10" s="55"/>
      <c r="L10" s="55">
        <v>1</v>
      </c>
      <c r="M10" s="126">
        <v>600</v>
      </c>
      <c r="N10" s="72">
        <f>L10*M10/1000</f>
        <v>0.6</v>
      </c>
      <c r="O10" s="72"/>
      <c r="P10" s="79"/>
      <c r="Q10" s="111"/>
    </row>
    <row r="11" spans="1:17" ht="12" customHeight="1">
      <c r="A11" s="180"/>
      <c r="B11" s="55" t="s">
        <v>9</v>
      </c>
      <c r="C11" s="55"/>
      <c r="D11" s="55">
        <v>3</v>
      </c>
      <c r="E11" s="72">
        <v>55</v>
      </c>
      <c r="F11" s="72">
        <f t="shared" si="0"/>
        <v>0.165</v>
      </c>
      <c r="G11" s="72"/>
      <c r="H11" s="58"/>
      <c r="I11" s="96"/>
      <c r="J11" s="55" t="s">
        <v>9</v>
      </c>
      <c r="K11" s="55"/>
      <c r="L11" s="55">
        <v>15</v>
      </c>
      <c r="M11" s="72">
        <v>55</v>
      </c>
      <c r="N11" s="72">
        <f>M11/1000*L11</f>
        <v>0.825</v>
      </c>
      <c r="O11" s="89"/>
      <c r="P11" s="74"/>
      <c r="Q11" s="111"/>
    </row>
    <row r="12" spans="1:17" ht="12" customHeight="1">
      <c r="A12" s="180"/>
      <c r="B12" s="54" t="s">
        <v>124</v>
      </c>
      <c r="C12" s="54">
        <v>150</v>
      </c>
      <c r="D12" s="55"/>
      <c r="E12" s="72"/>
      <c r="F12" s="69"/>
      <c r="G12" s="69"/>
      <c r="H12" s="69">
        <f>SUM(F13:G15)</f>
        <v>8.845</v>
      </c>
      <c r="I12" s="96"/>
      <c r="J12" s="54" t="s">
        <v>113</v>
      </c>
      <c r="K12" s="54">
        <v>20</v>
      </c>
      <c r="L12" s="55">
        <v>20</v>
      </c>
      <c r="M12" s="72">
        <v>46.28</v>
      </c>
      <c r="N12" s="72">
        <f>L12*M12/1000</f>
        <v>0.9256</v>
      </c>
      <c r="O12" s="73"/>
      <c r="P12" s="73">
        <f>SUM(N12:O12)</f>
        <v>0.9256</v>
      </c>
      <c r="Q12" s="111"/>
    </row>
    <row r="13" spans="1:17" ht="25.5" customHeight="1">
      <c r="A13" s="180"/>
      <c r="B13" s="55" t="s">
        <v>35</v>
      </c>
      <c r="C13" s="55"/>
      <c r="D13" s="55">
        <v>71</v>
      </c>
      <c r="E13" s="72">
        <v>65</v>
      </c>
      <c r="F13" s="68">
        <f>D13*E13/1000</f>
        <v>4.615</v>
      </c>
      <c r="G13" s="68"/>
      <c r="H13" s="86"/>
      <c r="I13" s="96"/>
      <c r="J13" s="78" t="s">
        <v>114</v>
      </c>
      <c r="K13" s="79">
        <v>20</v>
      </c>
      <c r="L13" s="84">
        <v>20</v>
      </c>
      <c r="M13" s="72">
        <v>55.09</v>
      </c>
      <c r="N13" s="72">
        <f>L13*M13/1000</f>
        <v>1.1018000000000001</v>
      </c>
      <c r="O13" s="73"/>
      <c r="P13" s="73">
        <f>SUM(N13:O13)</f>
        <v>1.1018000000000001</v>
      </c>
      <c r="Q13" s="111"/>
    </row>
    <row r="14" spans="1:17" ht="12" customHeight="1">
      <c r="A14" s="180"/>
      <c r="B14" s="55" t="s">
        <v>10</v>
      </c>
      <c r="C14" s="55"/>
      <c r="D14" s="55">
        <v>3</v>
      </c>
      <c r="E14" s="72">
        <v>10</v>
      </c>
      <c r="F14" s="68">
        <f>D14*E14/1000</f>
        <v>0.03</v>
      </c>
      <c r="G14" s="68"/>
      <c r="H14" s="86"/>
      <c r="I14" s="96"/>
      <c r="J14" s="81"/>
      <c r="K14" s="81"/>
      <c r="L14" s="81"/>
      <c r="M14" s="81"/>
      <c r="N14" s="81"/>
      <c r="O14" s="81"/>
      <c r="P14" s="81"/>
      <c r="Q14" s="111"/>
    </row>
    <row r="15" spans="1:17" ht="12" customHeight="1">
      <c r="A15" s="180"/>
      <c r="B15" s="55" t="s">
        <v>32</v>
      </c>
      <c r="C15" s="55"/>
      <c r="D15" s="55">
        <v>10</v>
      </c>
      <c r="E15" s="72">
        <v>420</v>
      </c>
      <c r="F15" s="68">
        <f>D15*E15/1000</f>
        <v>4.2</v>
      </c>
      <c r="G15" s="89"/>
      <c r="H15" s="86"/>
      <c r="I15" s="96"/>
      <c r="J15" s="81"/>
      <c r="K15" s="81"/>
      <c r="L15" s="81"/>
      <c r="M15" s="81"/>
      <c r="N15" s="81"/>
      <c r="O15" s="81"/>
      <c r="P15" s="81"/>
      <c r="Q15" s="111"/>
    </row>
    <row r="16" spans="1:17" ht="12" customHeight="1">
      <c r="A16" s="180"/>
      <c r="B16" s="101" t="s">
        <v>125</v>
      </c>
      <c r="C16" s="54" t="s">
        <v>109</v>
      </c>
      <c r="D16" s="54"/>
      <c r="E16" s="58"/>
      <c r="F16" s="58"/>
      <c r="G16" s="121"/>
      <c r="H16" s="58">
        <f>SUM(F17:G28)</f>
        <v>19.158220000000004</v>
      </c>
      <c r="I16" s="96"/>
      <c r="J16" s="54"/>
      <c r="K16" s="54"/>
      <c r="L16" s="55"/>
      <c r="M16" s="72"/>
      <c r="N16" s="72"/>
      <c r="O16" s="73"/>
      <c r="P16" s="73"/>
      <c r="Q16" s="111"/>
    </row>
    <row r="17" spans="1:17" ht="12" customHeight="1">
      <c r="A17" s="180"/>
      <c r="B17" s="59" t="s">
        <v>57</v>
      </c>
      <c r="C17" s="55"/>
      <c r="D17" s="55">
        <v>52</v>
      </c>
      <c r="E17" s="56">
        <v>300</v>
      </c>
      <c r="F17" s="57">
        <f>D17*E17/1000</f>
        <v>15.6</v>
      </c>
      <c r="G17" s="89"/>
      <c r="H17" s="58"/>
      <c r="I17" s="96"/>
      <c r="J17" s="78"/>
      <c r="K17" s="79"/>
      <c r="L17" s="84"/>
      <c r="M17" s="72"/>
      <c r="N17" s="72"/>
      <c r="O17" s="73"/>
      <c r="P17" s="73"/>
      <c r="Q17" s="111"/>
    </row>
    <row r="18" spans="1:17" ht="12" customHeight="1">
      <c r="A18" s="180"/>
      <c r="B18" s="59" t="s">
        <v>31</v>
      </c>
      <c r="C18" s="55"/>
      <c r="D18" s="55">
        <v>5</v>
      </c>
      <c r="E18" s="172">
        <v>115</v>
      </c>
      <c r="F18" s="57">
        <f>D18/1000*E18</f>
        <v>0.5750000000000001</v>
      </c>
      <c r="G18" s="58"/>
      <c r="H18" s="58"/>
      <c r="I18" s="96"/>
      <c r="J18" s="138"/>
      <c r="K18" s="81"/>
      <c r="L18" s="157"/>
      <c r="M18" s="121"/>
      <c r="N18" s="121"/>
      <c r="O18" s="121"/>
      <c r="P18" s="121"/>
      <c r="Q18" s="111"/>
    </row>
    <row r="19" spans="1:17" ht="12" customHeight="1">
      <c r="A19" s="180"/>
      <c r="B19" s="59" t="s">
        <v>42</v>
      </c>
      <c r="C19" s="55"/>
      <c r="D19" s="55">
        <v>5</v>
      </c>
      <c r="E19" s="56">
        <v>30</v>
      </c>
      <c r="F19" s="57">
        <f>D19/1000*E19</f>
        <v>0.15</v>
      </c>
      <c r="G19" s="58"/>
      <c r="H19" s="58"/>
      <c r="I19" s="96"/>
      <c r="J19" s="138"/>
      <c r="K19" s="81"/>
      <c r="L19" s="157"/>
      <c r="M19" s="121"/>
      <c r="N19" s="121"/>
      <c r="O19" s="121"/>
      <c r="P19" s="121"/>
      <c r="Q19" s="111"/>
    </row>
    <row r="20" spans="1:17" ht="12" customHeight="1">
      <c r="A20" s="180"/>
      <c r="B20" s="59" t="s">
        <v>17</v>
      </c>
      <c r="C20" s="55"/>
      <c r="D20" s="55">
        <v>5</v>
      </c>
      <c r="E20" s="56">
        <v>24</v>
      </c>
      <c r="F20" s="57">
        <f>D20/1000*E20</f>
        <v>0.12</v>
      </c>
      <c r="G20" s="89"/>
      <c r="H20" s="58"/>
      <c r="I20" s="96"/>
      <c r="J20" s="34"/>
      <c r="K20" s="3"/>
      <c r="L20" s="37"/>
      <c r="M20" s="41"/>
      <c r="N20" s="41"/>
      <c r="O20" s="41"/>
      <c r="P20" s="41"/>
      <c r="Q20" s="111"/>
    </row>
    <row r="21" spans="1:17" ht="12" customHeight="1">
      <c r="A21" s="180"/>
      <c r="B21" s="59" t="s">
        <v>73</v>
      </c>
      <c r="C21" s="55"/>
      <c r="D21" s="55">
        <v>8</v>
      </c>
      <c r="E21" s="56">
        <v>55.09</v>
      </c>
      <c r="F21" s="57">
        <f>D21*E21/1000</f>
        <v>0.44072</v>
      </c>
      <c r="G21" s="58"/>
      <c r="H21" s="58"/>
      <c r="I21" s="96"/>
      <c r="J21" s="34"/>
      <c r="K21" s="3"/>
      <c r="L21" s="37"/>
      <c r="M21" s="41"/>
      <c r="N21" s="41"/>
      <c r="O21" s="41"/>
      <c r="P21" s="41"/>
      <c r="Q21" s="111"/>
    </row>
    <row r="22" spans="1:17" ht="12" customHeight="1">
      <c r="A22" s="180"/>
      <c r="B22" s="59" t="s">
        <v>10</v>
      </c>
      <c r="C22" s="55"/>
      <c r="D22" s="55">
        <v>1</v>
      </c>
      <c r="E22" s="56">
        <v>10</v>
      </c>
      <c r="F22" s="57">
        <f aca="true" t="shared" si="1" ref="F22:F28">D22/1000*E22</f>
        <v>0.01</v>
      </c>
      <c r="G22" s="58"/>
      <c r="H22" s="58"/>
      <c r="I22" s="96"/>
      <c r="J22" s="59"/>
      <c r="K22" s="55"/>
      <c r="L22" s="55"/>
      <c r="M22" s="56"/>
      <c r="N22" s="57"/>
      <c r="O22" s="58"/>
      <c r="P22" s="58"/>
      <c r="Q22" s="111"/>
    </row>
    <row r="23" spans="1:17" ht="12" customHeight="1">
      <c r="A23" s="180"/>
      <c r="B23" s="59" t="s">
        <v>110</v>
      </c>
      <c r="C23" s="55"/>
      <c r="D23" s="55">
        <v>11</v>
      </c>
      <c r="E23" s="56">
        <v>0</v>
      </c>
      <c r="F23" s="57">
        <f t="shared" si="1"/>
        <v>0</v>
      </c>
      <c r="G23" s="58"/>
      <c r="H23" s="58"/>
      <c r="I23" s="96"/>
      <c r="J23" s="54"/>
      <c r="K23" s="54"/>
      <c r="L23" s="55"/>
      <c r="M23" s="72"/>
      <c r="N23" s="75"/>
      <c r="O23" s="73"/>
      <c r="P23" s="73"/>
      <c r="Q23" s="111"/>
    </row>
    <row r="24" spans="1:17" ht="12" customHeight="1">
      <c r="A24" s="180"/>
      <c r="B24" s="59" t="s">
        <v>103</v>
      </c>
      <c r="C24" s="55"/>
      <c r="D24" s="55">
        <v>12.5</v>
      </c>
      <c r="E24" s="56">
        <v>120</v>
      </c>
      <c r="F24" s="57">
        <f t="shared" si="1"/>
        <v>1.5</v>
      </c>
      <c r="G24" s="58"/>
      <c r="H24" s="58"/>
      <c r="I24" s="96"/>
      <c r="J24" s="54"/>
      <c r="K24" s="54"/>
      <c r="L24" s="55"/>
      <c r="M24" s="72"/>
      <c r="N24" s="75"/>
      <c r="O24" s="73"/>
      <c r="P24" s="73"/>
      <c r="Q24" s="111"/>
    </row>
    <row r="25" spans="1:17" ht="12" customHeight="1">
      <c r="A25" s="180"/>
      <c r="B25" s="59" t="s">
        <v>42</v>
      </c>
      <c r="C25" s="55"/>
      <c r="D25" s="55">
        <v>3.75</v>
      </c>
      <c r="E25" s="56">
        <v>30</v>
      </c>
      <c r="F25" s="57">
        <f t="shared" si="1"/>
        <v>0.11249999999999999</v>
      </c>
      <c r="G25" s="58"/>
      <c r="H25" s="58"/>
      <c r="I25" s="96"/>
      <c r="J25" s="54"/>
      <c r="K25" s="54"/>
      <c r="L25" s="55"/>
      <c r="M25" s="72"/>
      <c r="N25" s="75"/>
      <c r="O25" s="73"/>
      <c r="P25" s="73"/>
      <c r="Q25" s="111"/>
    </row>
    <row r="26" spans="1:17" ht="12" customHeight="1">
      <c r="A26" s="180"/>
      <c r="B26" s="59" t="s">
        <v>89</v>
      </c>
      <c r="C26" s="55"/>
      <c r="D26" s="55">
        <v>5</v>
      </c>
      <c r="E26" s="56">
        <v>128</v>
      </c>
      <c r="F26" s="57">
        <f t="shared" si="1"/>
        <v>0.64</v>
      </c>
      <c r="G26" s="58"/>
      <c r="H26" s="58"/>
      <c r="I26" s="96"/>
      <c r="J26" s="54"/>
      <c r="K26" s="54"/>
      <c r="L26" s="55"/>
      <c r="M26" s="72"/>
      <c r="N26" s="75"/>
      <c r="O26" s="73"/>
      <c r="P26" s="73"/>
      <c r="Q26" s="111"/>
    </row>
    <row r="27" spans="1:17" ht="12" customHeight="1">
      <c r="A27" s="180"/>
      <c r="B27" s="59" t="s">
        <v>10</v>
      </c>
      <c r="C27" s="55"/>
      <c r="D27" s="55">
        <v>1</v>
      </c>
      <c r="E27" s="56">
        <v>10</v>
      </c>
      <c r="F27" s="57">
        <f t="shared" si="1"/>
        <v>0.01</v>
      </c>
      <c r="G27" s="58"/>
      <c r="H27" s="58"/>
      <c r="I27" s="96"/>
      <c r="J27" s="55"/>
      <c r="K27" s="55"/>
      <c r="L27" s="55"/>
      <c r="M27" s="126"/>
      <c r="N27" s="72"/>
      <c r="O27" s="72"/>
      <c r="P27" s="79"/>
      <c r="Q27" s="111"/>
    </row>
    <row r="28" spans="1:17" ht="12" customHeight="1">
      <c r="A28" s="180"/>
      <c r="B28" s="59" t="s">
        <v>102</v>
      </c>
      <c r="C28" s="55"/>
      <c r="D28" s="55">
        <v>37.5</v>
      </c>
      <c r="E28" s="56">
        <v>0</v>
      </c>
      <c r="F28" s="57">
        <f t="shared" si="1"/>
        <v>0</v>
      </c>
      <c r="G28" s="58"/>
      <c r="H28" s="58"/>
      <c r="I28" s="96"/>
      <c r="J28" s="55"/>
      <c r="K28" s="55"/>
      <c r="L28" s="55"/>
      <c r="M28" s="126"/>
      <c r="N28" s="72"/>
      <c r="O28" s="72"/>
      <c r="P28" s="79"/>
      <c r="Q28" s="111"/>
    </row>
    <row r="29" spans="1:17" ht="12" customHeight="1">
      <c r="A29" s="180"/>
      <c r="B29" s="54" t="s">
        <v>47</v>
      </c>
      <c r="C29" s="54">
        <v>200</v>
      </c>
      <c r="D29" s="55"/>
      <c r="E29" s="72"/>
      <c r="F29" s="75"/>
      <c r="G29" s="73"/>
      <c r="H29" s="73">
        <f>SUM(F30:G31)</f>
        <v>1.4249999999999998</v>
      </c>
      <c r="I29" s="96"/>
      <c r="J29" s="55"/>
      <c r="K29" s="55"/>
      <c r="L29" s="55"/>
      <c r="M29" s="126"/>
      <c r="N29" s="72"/>
      <c r="O29" s="72"/>
      <c r="P29" s="79"/>
      <c r="Q29" s="111"/>
    </row>
    <row r="30" spans="1:17" ht="12" customHeight="1">
      <c r="A30" s="180"/>
      <c r="B30" s="55" t="s">
        <v>12</v>
      </c>
      <c r="C30" s="55"/>
      <c r="D30" s="55">
        <v>1</v>
      </c>
      <c r="E30" s="126">
        <v>600</v>
      </c>
      <c r="F30" s="72">
        <f>D30*E30/1000</f>
        <v>0.6</v>
      </c>
      <c r="G30" s="72"/>
      <c r="H30" s="79"/>
      <c r="I30" s="96"/>
      <c r="J30" s="55"/>
      <c r="K30" s="55"/>
      <c r="L30" s="55"/>
      <c r="M30" s="72"/>
      <c r="N30" s="72"/>
      <c r="O30" s="89"/>
      <c r="P30" s="74"/>
      <c r="Q30" s="111"/>
    </row>
    <row r="31" spans="1:17" ht="12" customHeight="1">
      <c r="A31" s="180"/>
      <c r="B31" s="55" t="s">
        <v>9</v>
      </c>
      <c r="C31" s="55"/>
      <c r="D31" s="55">
        <v>15</v>
      </c>
      <c r="E31" s="72">
        <v>55</v>
      </c>
      <c r="F31" s="72">
        <f>E31/1000*D31</f>
        <v>0.825</v>
      </c>
      <c r="G31" s="89"/>
      <c r="H31" s="74"/>
      <c r="I31" s="96"/>
      <c r="J31" s="54"/>
      <c r="K31" s="54"/>
      <c r="L31" s="55"/>
      <c r="M31" s="72"/>
      <c r="N31" s="72"/>
      <c r="O31" s="73"/>
      <c r="P31" s="73"/>
      <c r="Q31" s="111"/>
    </row>
    <row r="32" spans="1:17" ht="12" customHeight="1">
      <c r="A32" s="180"/>
      <c r="B32" s="54" t="s">
        <v>113</v>
      </c>
      <c r="C32" s="54">
        <v>20</v>
      </c>
      <c r="D32" s="55">
        <v>20</v>
      </c>
      <c r="E32" s="72">
        <v>46.28</v>
      </c>
      <c r="F32" s="72">
        <f>D32*E32/1000</f>
        <v>0.9256</v>
      </c>
      <c r="G32" s="73"/>
      <c r="H32" s="73">
        <f>SUM(F32:G32)</f>
        <v>0.9256</v>
      </c>
      <c r="I32" s="96"/>
      <c r="J32" s="54"/>
      <c r="K32" s="54"/>
      <c r="L32" s="55"/>
      <c r="M32" s="72"/>
      <c r="N32" s="72"/>
      <c r="O32" s="73"/>
      <c r="P32" s="73"/>
      <c r="Q32" s="111"/>
    </row>
    <row r="33" spans="1:17" ht="12" customHeight="1">
      <c r="A33" s="180"/>
      <c r="B33" s="78" t="s">
        <v>114</v>
      </c>
      <c r="C33" s="79">
        <v>30</v>
      </c>
      <c r="D33" s="84">
        <v>30</v>
      </c>
      <c r="E33" s="72">
        <v>55.09</v>
      </c>
      <c r="F33" s="72">
        <f>D33*E33/1000</f>
        <v>1.6527</v>
      </c>
      <c r="G33" s="73"/>
      <c r="H33" s="73">
        <f>SUM(F33:G33)</f>
        <v>1.6527</v>
      </c>
      <c r="I33" s="96"/>
      <c r="J33" s="54"/>
      <c r="K33" s="54"/>
      <c r="L33" s="55"/>
      <c r="M33" s="72"/>
      <c r="N33" s="72"/>
      <c r="O33" s="73"/>
      <c r="P33" s="73"/>
      <c r="Q33" s="111"/>
    </row>
    <row r="34" spans="1:17" ht="12" customHeight="1">
      <c r="A34" s="180"/>
      <c r="B34" s="16" t="s">
        <v>13</v>
      </c>
      <c r="C34" s="17"/>
      <c r="D34" s="46"/>
      <c r="E34" s="48"/>
      <c r="F34" s="42">
        <f>SUM(F4:F33)</f>
        <v>43.34552</v>
      </c>
      <c r="G34" s="42">
        <f>SUM(G3:G26)</f>
        <v>0</v>
      </c>
      <c r="H34" s="42">
        <f>SUM(H3:H33)</f>
        <v>43.34552000000001</v>
      </c>
      <c r="I34" s="96"/>
      <c r="J34" s="16" t="s">
        <v>13</v>
      </c>
      <c r="K34" s="17"/>
      <c r="L34" s="46"/>
      <c r="M34" s="48"/>
      <c r="N34" s="42">
        <f>SUM(N3:N33)</f>
        <v>10.271399999999998</v>
      </c>
      <c r="O34" s="42">
        <f>SUM(O3:O33)</f>
        <v>0</v>
      </c>
      <c r="P34" s="42">
        <f>SUM(P3:P33)</f>
        <v>10.2714</v>
      </c>
      <c r="Q34" s="111"/>
    </row>
    <row r="35" spans="1:17" ht="28.5" customHeight="1">
      <c r="A35" s="180" t="s">
        <v>25</v>
      </c>
      <c r="B35" s="54" t="s">
        <v>117</v>
      </c>
      <c r="C35" s="54">
        <v>60</v>
      </c>
      <c r="D35" s="55"/>
      <c r="E35" s="56"/>
      <c r="F35" s="56"/>
      <c r="G35" s="56"/>
      <c r="H35" s="58">
        <f>SUM(F36:G37)</f>
        <v>1.8739999999999999</v>
      </c>
      <c r="I35" s="96"/>
      <c r="J35" s="78" t="s">
        <v>33</v>
      </c>
      <c r="K35" s="79">
        <v>250</v>
      </c>
      <c r="L35" s="82"/>
      <c r="M35" s="72"/>
      <c r="N35" s="73"/>
      <c r="O35" s="73"/>
      <c r="P35" s="73">
        <f>SUM(N36:O42)</f>
        <v>8.692999999999998</v>
      </c>
      <c r="Q35" s="111"/>
    </row>
    <row r="36" spans="1:17" ht="12" customHeight="1">
      <c r="A36" s="180"/>
      <c r="B36" s="114" t="s">
        <v>39</v>
      </c>
      <c r="C36" s="55"/>
      <c r="D36" s="55">
        <v>73</v>
      </c>
      <c r="E36" s="56">
        <v>20</v>
      </c>
      <c r="F36" s="56">
        <f>D36/1000*E36</f>
        <v>1.46</v>
      </c>
      <c r="G36" s="89"/>
      <c r="H36" s="58"/>
      <c r="I36" s="96"/>
      <c r="J36" s="83" t="s">
        <v>34</v>
      </c>
      <c r="K36" s="84"/>
      <c r="L36" s="82">
        <v>16</v>
      </c>
      <c r="M36" s="72">
        <v>300</v>
      </c>
      <c r="N36" s="72">
        <f aca="true" t="shared" si="2" ref="N36:N42">L36*M36/1000</f>
        <v>4.8</v>
      </c>
      <c r="O36" s="121"/>
      <c r="P36" s="74"/>
      <c r="Q36" s="111"/>
    </row>
    <row r="37" spans="1:17" ht="12" customHeight="1">
      <c r="A37" s="180"/>
      <c r="B37" s="114" t="s">
        <v>31</v>
      </c>
      <c r="C37" s="55"/>
      <c r="D37" s="55">
        <v>3.6</v>
      </c>
      <c r="E37" s="56">
        <v>115</v>
      </c>
      <c r="F37" s="56">
        <f>D37/1000*E37</f>
        <v>0.414</v>
      </c>
      <c r="G37" s="89"/>
      <c r="H37" s="58"/>
      <c r="I37" s="96"/>
      <c r="J37" s="83" t="s">
        <v>15</v>
      </c>
      <c r="K37" s="84"/>
      <c r="L37" s="82">
        <v>71</v>
      </c>
      <c r="M37" s="72">
        <v>20</v>
      </c>
      <c r="N37" s="72">
        <f t="shared" si="2"/>
        <v>1.42</v>
      </c>
      <c r="O37" s="121"/>
      <c r="P37" s="74"/>
      <c r="Q37" s="111"/>
    </row>
    <row r="38" spans="1:17" ht="12" customHeight="1">
      <c r="A38" s="180"/>
      <c r="B38" s="101" t="s">
        <v>126</v>
      </c>
      <c r="C38" s="54" t="s">
        <v>96</v>
      </c>
      <c r="D38" s="55"/>
      <c r="E38" s="156"/>
      <c r="F38" s="56"/>
      <c r="G38" s="56"/>
      <c r="H38" s="58">
        <f>SUM(F39:F45)</f>
        <v>22.715500000000002</v>
      </c>
      <c r="I38" s="96"/>
      <c r="J38" s="83" t="s">
        <v>8</v>
      </c>
      <c r="K38" s="84"/>
      <c r="L38" s="82">
        <v>65</v>
      </c>
      <c r="M38" s="72">
        <v>20</v>
      </c>
      <c r="N38" s="72">
        <f t="shared" si="2"/>
        <v>1.3</v>
      </c>
      <c r="O38" s="121"/>
      <c r="P38" s="74"/>
      <c r="Q38" s="111"/>
    </row>
    <row r="39" spans="1:17" ht="12" customHeight="1">
      <c r="A39" s="180"/>
      <c r="B39" s="102" t="s">
        <v>100</v>
      </c>
      <c r="C39" s="54"/>
      <c r="D39" s="55">
        <v>80</v>
      </c>
      <c r="E39" s="156">
        <v>210</v>
      </c>
      <c r="F39" s="56">
        <f>D39/1000*E39</f>
        <v>16.8</v>
      </c>
      <c r="G39" s="56"/>
      <c r="H39" s="58"/>
      <c r="I39" s="96"/>
      <c r="J39" s="83" t="s">
        <v>14</v>
      </c>
      <c r="K39" s="84"/>
      <c r="L39" s="82">
        <v>15</v>
      </c>
      <c r="M39" s="72">
        <v>20</v>
      </c>
      <c r="N39" s="72">
        <f t="shared" si="2"/>
        <v>0.3</v>
      </c>
      <c r="O39" s="121"/>
      <c r="P39" s="74"/>
      <c r="Q39" s="111"/>
    </row>
    <row r="40" spans="1:17" ht="12" customHeight="1">
      <c r="A40" s="180"/>
      <c r="B40" s="59" t="s">
        <v>68</v>
      </c>
      <c r="C40" s="55"/>
      <c r="D40" s="55">
        <v>52.5</v>
      </c>
      <c r="E40" s="156">
        <v>60</v>
      </c>
      <c r="F40" s="57">
        <f>D40/1000*E40</f>
        <v>3.15</v>
      </c>
      <c r="G40" s="103"/>
      <c r="H40" s="58"/>
      <c r="I40" s="96"/>
      <c r="J40" s="83" t="s">
        <v>17</v>
      </c>
      <c r="K40" s="84"/>
      <c r="L40" s="82">
        <v>12</v>
      </c>
      <c r="M40" s="72">
        <v>24</v>
      </c>
      <c r="N40" s="72">
        <f t="shared" si="2"/>
        <v>0.288</v>
      </c>
      <c r="O40" s="121"/>
      <c r="P40" s="74"/>
      <c r="Q40" s="111"/>
    </row>
    <row r="41" spans="1:17" ht="12" customHeight="1">
      <c r="A41" s="180"/>
      <c r="B41" s="59" t="s">
        <v>17</v>
      </c>
      <c r="C41" s="55"/>
      <c r="D41" s="55">
        <v>12</v>
      </c>
      <c r="E41" s="156">
        <v>24</v>
      </c>
      <c r="F41" s="57">
        <f>D41/1000*E41</f>
        <v>0.28800000000000003</v>
      </c>
      <c r="G41" s="103"/>
      <c r="H41" s="58"/>
      <c r="I41" s="96"/>
      <c r="J41" s="76" t="s">
        <v>31</v>
      </c>
      <c r="K41" s="99"/>
      <c r="L41" s="91">
        <v>5</v>
      </c>
      <c r="M41" s="62">
        <v>115</v>
      </c>
      <c r="N41" s="99">
        <f t="shared" si="2"/>
        <v>0.575</v>
      </c>
      <c r="O41" s="121"/>
      <c r="P41" s="99"/>
      <c r="Q41" s="111"/>
    </row>
    <row r="42" spans="1:17" ht="12" customHeight="1">
      <c r="A42" s="180"/>
      <c r="B42" s="59" t="s">
        <v>14</v>
      </c>
      <c r="C42" s="55"/>
      <c r="D42" s="55">
        <v>15</v>
      </c>
      <c r="E42" s="156">
        <v>20</v>
      </c>
      <c r="F42" s="57">
        <f>D42/1000*E42</f>
        <v>0.3</v>
      </c>
      <c r="G42" s="103"/>
      <c r="H42" s="58"/>
      <c r="I42" s="96"/>
      <c r="J42" s="83" t="s">
        <v>10</v>
      </c>
      <c r="K42" s="84"/>
      <c r="L42" s="82">
        <v>1</v>
      </c>
      <c r="M42" s="72">
        <v>10</v>
      </c>
      <c r="N42" s="72">
        <f t="shared" si="2"/>
        <v>0.01</v>
      </c>
      <c r="O42" s="72"/>
      <c r="P42" s="74"/>
      <c r="Q42" s="111"/>
    </row>
    <row r="43" spans="1:17" ht="12" customHeight="1">
      <c r="A43" s="180"/>
      <c r="B43" s="59" t="s">
        <v>10</v>
      </c>
      <c r="C43" s="55"/>
      <c r="D43" s="55">
        <v>1</v>
      </c>
      <c r="E43" s="156">
        <v>10</v>
      </c>
      <c r="F43" s="57">
        <f>D43*E43/1000</f>
        <v>0.01</v>
      </c>
      <c r="G43" s="56"/>
      <c r="H43" s="58"/>
      <c r="I43" s="96"/>
      <c r="J43" s="54" t="s">
        <v>47</v>
      </c>
      <c r="K43" s="54">
        <v>200</v>
      </c>
      <c r="L43" s="55"/>
      <c r="M43" s="72"/>
      <c r="N43" s="75"/>
      <c r="O43" s="73"/>
      <c r="P43" s="73">
        <f>SUM(N44:O45)</f>
        <v>1.4249999999999998</v>
      </c>
      <c r="Q43" s="111"/>
    </row>
    <row r="44" spans="1:17" ht="12" customHeight="1">
      <c r="A44" s="180"/>
      <c r="B44" s="59" t="s">
        <v>31</v>
      </c>
      <c r="C44" s="55"/>
      <c r="D44" s="55">
        <v>10.5</v>
      </c>
      <c r="E44" s="156">
        <v>115</v>
      </c>
      <c r="F44" s="57">
        <f>D44*E44/1000</f>
        <v>1.2075</v>
      </c>
      <c r="G44" s="56"/>
      <c r="H44" s="58"/>
      <c r="I44" s="96"/>
      <c r="J44" s="55" t="s">
        <v>12</v>
      </c>
      <c r="K44" s="55"/>
      <c r="L44" s="55">
        <v>1</v>
      </c>
      <c r="M44" s="126">
        <v>600</v>
      </c>
      <c r="N44" s="72">
        <f>L44*M44/1000</f>
        <v>0.6</v>
      </c>
      <c r="O44" s="72"/>
      <c r="P44" s="79"/>
      <c r="Q44" s="111"/>
    </row>
    <row r="45" spans="1:17" ht="12" customHeight="1">
      <c r="A45" s="180"/>
      <c r="B45" s="59" t="s">
        <v>93</v>
      </c>
      <c r="C45" s="55"/>
      <c r="D45" s="55">
        <v>7.5</v>
      </c>
      <c r="E45" s="156">
        <v>128</v>
      </c>
      <c r="F45" s="57">
        <f>D45/1000*E45</f>
        <v>0.96</v>
      </c>
      <c r="G45" s="56"/>
      <c r="H45" s="58"/>
      <c r="I45" s="96"/>
      <c r="J45" s="55" t="s">
        <v>9</v>
      </c>
      <c r="K45" s="55"/>
      <c r="L45" s="55">
        <v>15</v>
      </c>
      <c r="M45" s="72">
        <v>55</v>
      </c>
      <c r="N45" s="72">
        <f>M45/1000*L45</f>
        <v>0.825</v>
      </c>
      <c r="O45" s="89"/>
      <c r="P45" s="74"/>
      <c r="Q45" s="111"/>
    </row>
    <row r="46" spans="1:17" ht="12" customHeight="1">
      <c r="A46" s="180"/>
      <c r="B46" s="54" t="s">
        <v>106</v>
      </c>
      <c r="C46" s="54" t="s">
        <v>90</v>
      </c>
      <c r="D46" s="55"/>
      <c r="E46" s="68"/>
      <c r="F46" s="68"/>
      <c r="G46" s="69"/>
      <c r="H46" s="69">
        <f>SUM(F47:G49)</f>
        <v>2.2249999999999996</v>
      </c>
      <c r="I46" s="96"/>
      <c r="J46" s="54" t="s">
        <v>113</v>
      </c>
      <c r="K46" s="54">
        <v>20</v>
      </c>
      <c r="L46" s="55">
        <v>20</v>
      </c>
      <c r="M46" s="72">
        <v>46.28</v>
      </c>
      <c r="N46" s="72">
        <f>L46*M46/1000</f>
        <v>0.9256</v>
      </c>
      <c r="O46" s="73"/>
      <c r="P46" s="73">
        <f>SUM(N46:O46)</f>
        <v>0.9256</v>
      </c>
      <c r="Q46" s="111"/>
    </row>
    <row r="47" spans="1:17" ht="12" customHeight="1">
      <c r="A47" s="180"/>
      <c r="B47" s="55" t="s">
        <v>91</v>
      </c>
      <c r="C47" s="139"/>
      <c r="D47" s="55">
        <v>1</v>
      </c>
      <c r="E47" s="68">
        <v>600</v>
      </c>
      <c r="F47" s="68">
        <f>D47*E47/1000</f>
        <v>0.6</v>
      </c>
      <c r="G47" s="68"/>
      <c r="H47" s="86"/>
      <c r="I47" s="96"/>
      <c r="J47" s="78" t="s">
        <v>114</v>
      </c>
      <c r="K47" s="79">
        <v>20</v>
      </c>
      <c r="L47" s="84">
        <v>20</v>
      </c>
      <c r="M47" s="72">
        <v>55.09</v>
      </c>
      <c r="N47" s="72">
        <f>L47*M47/1000</f>
        <v>1.1018000000000001</v>
      </c>
      <c r="O47" s="73"/>
      <c r="P47" s="73">
        <f>SUM(N47:O47)</f>
        <v>1.1018000000000001</v>
      </c>
      <c r="Q47" s="111"/>
    </row>
    <row r="48" spans="1:17" ht="12" customHeight="1">
      <c r="A48" s="180"/>
      <c r="B48" s="55" t="s">
        <v>9</v>
      </c>
      <c r="C48" s="55"/>
      <c r="D48" s="55">
        <v>15</v>
      </c>
      <c r="E48" s="68">
        <v>55</v>
      </c>
      <c r="F48" s="68">
        <f>D48*E48/1000</f>
        <v>0.825</v>
      </c>
      <c r="G48" s="121"/>
      <c r="H48" s="86"/>
      <c r="I48" s="96"/>
      <c r="J48" s="78"/>
      <c r="K48" s="79"/>
      <c r="L48" s="84"/>
      <c r="M48" s="72"/>
      <c r="N48" s="72"/>
      <c r="O48" s="73"/>
      <c r="P48" s="73"/>
      <c r="Q48" s="111"/>
    </row>
    <row r="49" spans="1:17" ht="12" customHeight="1">
      <c r="A49" s="180"/>
      <c r="B49" s="55" t="s">
        <v>92</v>
      </c>
      <c r="C49" s="55"/>
      <c r="D49" s="55">
        <v>8</v>
      </c>
      <c r="E49" s="68">
        <v>100</v>
      </c>
      <c r="F49" s="68">
        <f>D49/1000*E49</f>
        <v>0.8</v>
      </c>
      <c r="G49" s="121"/>
      <c r="H49" s="86"/>
      <c r="I49" s="96"/>
      <c r="J49" s="176"/>
      <c r="K49" s="149"/>
      <c r="L49" s="177"/>
      <c r="M49" s="155"/>
      <c r="N49" s="155"/>
      <c r="O49" s="155"/>
      <c r="P49" s="155"/>
      <c r="Q49" s="111"/>
    </row>
    <row r="50" spans="1:17" ht="12" customHeight="1">
      <c r="A50" s="180"/>
      <c r="B50" s="54" t="s">
        <v>113</v>
      </c>
      <c r="C50" s="54">
        <v>20</v>
      </c>
      <c r="D50" s="55">
        <v>20</v>
      </c>
      <c r="E50" s="72">
        <v>46.28</v>
      </c>
      <c r="F50" s="72">
        <f>D50*E50/1000</f>
        <v>0.9256</v>
      </c>
      <c r="G50" s="73"/>
      <c r="H50" s="73">
        <f>SUM(F50:G50)</f>
        <v>0.9256</v>
      </c>
      <c r="I50" s="96"/>
      <c r="J50" s="3"/>
      <c r="K50" s="3"/>
      <c r="L50" s="3"/>
      <c r="M50" s="3"/>
      <c r="N50" s="3"/>
      <c r="O50" s="3"/>
      <c r="P50" s="3"/>
      <c r="Q50" s="111"/>
    </row>
    <row r="51" spans="1:17" ht="12" customHeight="1">
      <c r="A51" s="180"/>
      <c r="B51" s="78" t="s">
        <v>114</v>
      </c>
      <c r="C51" s="79">
        <v>30</v>
      </c>
      <c r="D51" s="84">
        <v>30</v>
      </c>
      <c r="E51" s="72">
        <v>55.09</v>
      </c>
      <c r="F51" s="72">
        <f>D51*E51/1000</f>
        <v>1.6527</v>
      </c>
      <c r="G51" s="73"/>
      <c r="H51" s="73">
        <f>SUM(F51:G51)</f>
        <v>1.6527</v>
      </c>
      <c r="I51" s="96"/>
      <c r="J51" s="3"/>
      <c r="K51" s="3"/>
      <c r="L51" s="3"/>
      <c r="M51" s="3"/>
      <c r="N51" s="3"/>
      <c r="O51" s="3"/>
      <c r="P51" s="3"/>
      <c r="Q51" s="111"/>
    </row>
    <row r="52" spans="1:17" ht="12" customHeight="1">
      <c r="A52" s="180"/>
      <c r="B52" s="16" t="s">
        <v>13</v>
      </c>
      <c r="C52" s="17"/>
      <c r="D52" s="46"/>
      <c r="E52" s="48"/>
      <c r="F52" s="42">
        <f>SUM(F35:F51)</f>
        <v>29.3928</v>
      </c>
      <c r="G52" s="42">
        <f>SUM(G35:G51)</f>
        <v>0</v>
      </c>
      <c r="H52" s="42">
        <f>SUM(H35:H51)</f>
        <v>29.3928</v>
      </c>
      <c r="I52" s="96"/>
      <c r="J52" s="16" t="s">
        <v>13</v>
      </c>
      <c r="K52" s="17"/>
      <c r="L52" s="46"/>
      <c r="M52" s="48"/>
      <c r="N52" s="42">
        <f>SUM(N36:N48)</f>
        <v>12.145399999999997</v>
      </c>
      <c r="O52" s="42">
        <f>SUM(O48:O48)</f>
        <v>0</v>
      </c>
      <c r="P52" s="42">
        <f>SUM(P35:P48)</f>
        <v>12.145399999999999</v>
      </c>
      <c r="Q52" s="111"/>
    </row>
    <row r="53" spans="1:17" ht="13.5" customHeight="1">
      <c r="A53" s="180" t="s">
        <v>26</v>
      </c>
      <c r="B53" s="54" t="s">
        <v>122</v>
      </c>
      <c r="C53" s="54">
        <v>60</v>
      </c>
      <c r="D53" s="55"/>
      <c r="E53" s="71"/>
      <c r="F53" s="75"/>
      <c r="G53" s="73"/>
      <c r="H53" s="73">
        <f>SUM(F54:F57)</f>
        <v>7.7524812</v>
      </c>
      <c r="I53" s="96"/>
      <c r="J53" s="101" t="s">
        <v>78</v>
      </c>
      <c r="K53" s="101">
        <v>250</v>
      </c>
      <c r="L53" s="102"/>
      <c r="M53" s="68"/>
      <c r="N53" s="69"/>
      <c r="O53" s="69"/>
      <c r="P53" s="69">
        <f>SUM(N54:N61)</f>
        <v>14.475</v>
      </c>
      <c r="Q53" s="111"/>
    </row>
    <row r="54" spans="1:17" ht="12" customHeight="1">
      <c r="A54" s="180"/>
      <c r="B54" s="55" t="s">
        <v>111</v>
      </c>
      <c r="C54" s="55"/>
      <c r="D54" s="55">
        <v>69.42</v>
      </c>
      <c r="E54" s="72">
        <v>101.86</v>
      </c>
      <c r="F54" s="72">
        <f>D54*E54/1000</f>
        <v>7.0711212</v>
      </c>
      <c r="G54" s="81"/>
      <c r="H54" s="169"/>
      <c r="I54" s="96"/>
      <c r="J54" s="55" t="s">
        <v>41</v>
      </c>
      <c r="K54" s="55"/>
      <c r="L54" s="55">
        <v>16</v>
      </c>
      <c r="M54" s="68">
        <v>300</v>
      </c>
      <c r="N54" s="119">
        <v>10.98</v>
      </c>
      <c r="O54" s="134"/>
      <c r="P54" s="86"/>
      <c r="Q54" s="111"/>
    </row>
    <row r="55" spans="1:17" ht="12" customHeight="1">
      <c r="A55" s="180"/>
      <c r="B55" s="59" t="s">
        <v>17</v>
      </c>
      <c r="C55" s="59"/>
      <c r="D55" s="59">
        <v>7.14</v>
      </c>
      <c r="E55" s="72">
        <v>24</v>
      </c>
      <c r="F55" s="72">
        <f>D55*E55/1000</f>
        <v>0.17135999999999998</v>
      </c>
      <c r="G55" s="81"/>
      <c r="H55" s="169"/>
      <c r="I55" s="96"/>
      <c r="J55" s="55" t="s">
        <v>8</v>
      </c>
      <c r="K55" s="55"/>
      <c r="L55" s="55">
        <v>45</v>
      </c>
      <c r="M55" s="68">
        <v>12</v>
      </c>
      <c r="N55" s="119">
        <v>0.9</v>
      </c>
      <c r="O55" s="121"/>
      <c r="P55" s="86"/>
      <c r="Q55" s="111"/>
    </row>
    <row r="56" spans="1:17" ht="12" customHeight="1">
      <c r="A56" s="180"/>
      <c r="B56" s="59" t="s">
        <v>69</v>
      </c>
      <c r="C56" s="59"/>
      <c r="D56" s="59">
        <v>3</v>
      </c>
      <c r="E56" s="72">
        <v>115</v>
      </c>
      <c r="F56" s="72">
        <f>D56*E56/1000</f>
        <v>0.345</v>
      </c>
      <c r="G56" s="81"/>
      <c r="H56" s="169"/>
      <c r="I56" s="96"/>
      <c r="J56" s="55" t="s">
        <v>39</v>
      </c>
      <c r="K56" s="55"/>
      <c r="L56" s="55">
        <v>45</v>
      </c>
      <c r="M56" s="68">
        <v>20</v>
      </c>
      <c r="N56" s="119">
        <v>0.9</v>
      </c>
      <c r="O56" s="121"/>
      <c r="P56" s="86"/>
      <c r="Q56" s="111"/>
    </row>
    <row r="57" spans="1:17" ht="12" customHeight="1">
      <c r="A57" s="180"/>
      <c r="B57" s="59" t="s">
        <v>9</v>
      </c>
      <c r="C57" s="59"/>
      <c r="D57" s="59">
        <v>3</v>
      </c>
      <c r="E57" s="72">
        <v>55</v>
      </c>
      <c r="F57" s="72">
        <f>D57/1000*E57</f>
        <v>0.165</v>
      </c>
      <c r="G57" s="81"/>
      <c r="H57" s="169"/>
      <c r="I57" s="96"/>
      <c r="J57" s="55" t="s">
        <v>15</v>
      </c>
      <c r="K57" s="55"/>
      <c r="L57" s="55">
        <v>67</v>
      </c>
      <c r="M57" s="85">
        <v>20</v>
      </c>
      <c r="N57" s="119">
        <v>0.67</v>
      </c>
      <c r="O57" s="121"/>
      <c r="P57" s="86"/>
      <c r="Q57" s="111"/>
    </row>
    <row r="58" spans="1:17" ht="12" customHeight="1">
      <c r="A58" s="180"/>
      <c r="B58" s="54" t="s">
        <v>37</v>
      </c>
      <c r="C58" s="54" t="s">
        <v>44</v>
      </c>
      <c r="D58" s="55"/>
      <c r="E58" s="68"/>
      <c r="F58" s="69"/>
      <c r="G58" s="69"/>
      <c r="H58" s="69">
        <f>SUM(F59:G62)</f>
        <v>6.711499999999999</v>
      </c>
      <c r="I58" s="96"/>
      <c r="J58" s="55" t="s">
        <v>14</v>
      </c>
      <c r="K58" s="55"/>
      <c r="L58" s="55">
        <v>12</v>
      </c>
      <c r="M58" s="68">
        <v>20</v>
      </c>
      <c r="N58" s="133">
        <v>0.24</v>
      </c>
      <c r="O58" s="121"/>
      <c r="P58" s="86"/>
      <c r="Q58" s="111"/>
    </row>
    <row r="59" spans="1:17" ht="12" customHeight="1">
      <c r="A59" s="180"/>
      <c r="B59" s="55" t="s">
        <v>15</v>
      </c>
      <c r="C59" s="55"/>
      <c r="D59" s="55">
        <v>171</v>
      </c>
      <c r="E59" s="68">
        <v>20</v>
      </c>
      <c r="F59" s="68">
        <f>D59*E59/1000</f>
        <v>3.42</v>
      </c>
      <c r="G59" s="89"/>
      <c r="H59" s="86"/>
      <c r="I59" s="96"/>
      <c r="J59" s="76" t="s">
        <v>31</v>
      </c>
      <c r="K59" s="99"/>
      <c r="L59" s="91">
        <v>5</v>
      </c>
      <c r="M59" s="62">
        <v>115</v>
      </c>
      <c r="N59" s="158">
        <f>L59*M59/1000</f>
        <v>0.575</v>
      </c>
      <c r="O59" s="121"/>
      <c r="P59" s="99"/>
      <c r="Q59" s="111"/>
    </row>
    <row r="60" spans="1:17" ht="12" customHeight="1">
      <c r="A60" s="180"/>
      <c r="B60" s="55" t="s">
        <v>10</v>
      </c>
      <c r="C60" s="55"/>
      <c r="D60" s="55">
        <v>2</v>
      </c>
      <c r="E60" s="68">
        <v>10</v>
      </c>
      <c r="F60" s="68">
        <f>D60*E60/1000</f>
        <v>0.02</v>
      </c>
      <c r="G60" s="68"/>
      <c r="H60" s="86"/>
      <c r="I60" s="96"/>
      <c r="J60" s="55" t="s">
        <v>17</v>
      </c>
      <c r="K60" s="55"/>
      <c r="L60" s="55">
        <v>10</v>
      </c>
      <c r="M60" s="68">
        <v>24</v>
      </c>
      <c r="N60" s="119">
        <v>0.2</v>
      </c>
      <c r="O60" s="121"/>
      <c r="P60" s="86"/>
      <c r="Q60" s="111"/>
    </row>
    <row r="61" spans="1:17" ht="12" customHeight="1">
      <c r="A61" s="180"/>
      <c r="B61" s="55" t="s">
        <v>32</v>
      </c>
      <c r="C61" s="55"/>
      <c r="D61" s="55">
        <v>5.25</v>
      </c>
      <c r="E61" s="68">
        <v>420</v>
      </c>
      <c r="F61" s="68">
        <f>D61*E61/1000</f>
        <v>2.205</v>
      </c>
      <c r="G61" s="89"/>
      <c r="H61" s="86"/>
      <c r="I61" s="97"/>
      <c r="J61" s="55" t="s">
        <v>10</v>
      </c>
      <c r="K61" s="55"/>
      <c r="L61" s="55">
        <v>1</v>
      </c>
      <c r="M61" s="68">
        <v>10</v>
      </c>
      <c r="N61" s="119">
        <v>0.01</v>
      </c>
      <c r="O61" s="68"/>
      <c r="P61" s="86"/>
      <c r="Q61" s="111"/>
    </row>
    <row r="62" spans="1:17" ht="12" customHeight="1">
      <c r="A62" s="180"/>
      <c r="B62" s="55" t="s">
        <v>16</v>
      </c>
      <c r="C62" s="55"/>
      <c r="D62" s="55">
        <v>23.7</v>
      </c>
      <c r="E62" s="68">
        <v>45</v>
      </c>
      <c r="F62" s="68">
        <f>D62*E62/1000</f>
        <v>1.0665</v>
      </c>
      <c r="G62" s="68"/>
      <c r="H62" s="86"/>
      <c r="I62" s="97"/>
      <c r="J62" s="78" t="s">
        <v>85</v>
      </c>
      <c r="K62" s="117">
        <v>200</v>
      </c>
      <c r="L62" s="82"/>
      <c r="M62" s="68"/>
      <c r="N62" s="68"/>
      <c r="O62" s="69"/>
      <c r="P62" s="69">
        <f>SUM(N63:O64)</f>
        <v>2.2249999999999996</v>
      </c>
      <c r="Q62" s="111"/>
    </row>
    <row r="63" spans="1:17" ht="12" customHeight="1">
      <c r="A63" s="180"/>
      <c r="B63" s="53" t="s">
        <v>40</v>
      </c>
      <c r="C63" s="54">
        <v>90</v>
      </c>
      <c r="D63" s="55"/>
      <c r="E63" s="56"/>
      <c r="F63" s="57"/>
      <c r="G63" s="56"/>
      <c r="H63" s="58">
        <f>SUM(F64:G69)</f>
        <v>49.61145799999999</v>
      </c>
      <c r="I63" s="97"/>
      <c r="J63" s="83" t="s">
        <v>81</v>
      </c>
      <c r="K63" s="84"/>
      <c r="L63" s="82">
        <v>20</v>
      </c>
      <c r="M63" s="68">
        <v>70</v>
      </c>
      <c r="N63" s="68">
        <f>L63*M63/1000</f>
        <v>1.4</v>
      </c>
      <c r="O63" s="121"/>
      <c r="P63" s="86"/>
      <c r="Q63" s="111"/>
    </row>
    <row r="64" spans="1:17" ht="12" customHeight="1">
      <c r="A64" s="180"/>
      <c r="B64" s="59" t="s">
        <v>43</v>
      </c>
      <c r="C64" s="55"/>
      <c r="D64" s="55">
        <v>126</v>
      </c>
      <c r="E64" s="56">
        <v>370</v>
      </c>
      <c r="F64" s="57">
        <f>D64*E64/1000</f>
        <v>46.62</v>
      </c>
      <c r="G64" s="89"/>
      <c r="H64" s="58"/>
      <c r="I64" s="97"/>
      <c r="J64" s="83" t="s">
        <v>9</v>
      </c>
      <c r="K64" s="84"/>
      <c r="L64" s="82">
        <v>15</v>
      </c>
      <c r="M64" s="68">
        <v>55</v>
      </c>
      <c r="N64" s="68">
        <f>L64*M64/1000</f>
        <v>0.825</v>
      </c>
      <c r="O64" s="81"/>
      <c r="P64" s="86"/>
      <c r="Q64" s="111"/>
    </row>
    <row r="65" spans="1:17" ht="12" customHeight="1">
      <c r="A65" s="180"/>
      <c r="B65" s="59" t="s">
        <v>73</v>
      </c>
      <c r="C65" s="55"/>
      <c r="D65" s="55">
        <v>16.2</v>
      </c>
      <c r="E65" s="56">
        <v>55.09</v>
      </c>
      <c r="F65" s="57">
        <f>D65*E65/1000</f>
        <v>0.892458</v>
      </c>
      <c r="G65" s="56"/>
      <c r="H65" s="58"/>
      <c r="I65" s="97"/>
      <c r="J65" s="54" t="s">
        <v>113</v>
      </c>
      <c r="K65" s="54">
        <v>20</v>
      </c>
      <c r="L65" s="55">
        <v>20</v>
      </c>
      <c r="M65" s="72">
        <v>46.28</v>
      </c>
      <c r="N65" s="72">
        <f>L65*M65/1000</f>
        <v>0.9256</v>
      </c>
      <c r="O65" s="73"/>
      <c r="P65" s="73">
        <f>SUM(N65:O65)</f>
        <v>0.9256</v>
      </c>
      <c r="Q65" s="111"/>
    </row>
    <row r="66" spans="1:17" ht="12" customHeight="1">
      <c r="A66" s="180"/>
      <c r="B66" s="55" t="s">
        <v>16</v>
      </c>
      <c r="C66" s="55"/>
      <c r="D66" s="55">
        <v>23.4</v>
      </c>
      <c r="E66" s="56">
        <v>45</v>
      </c>
      <c r="F66" s="57">
        <f>D66/1000*E66</f>
        <v>1.053</v>
      </c>
      <c r="G66" s="56"/>
      <c r="H66" s="58"/>
      <c r="I66" s="96"/>
      <c r="J66" s="78" t="s">
        <v>114</v>
      </c>
      <c r="K66" s="79">
        <v>20</v>
      </c>
      <c r="L66" s="84">
        <v>20</v>
      </c>
      <c r="M66" s="72">
        <v>55.09</v>
      </c>
      <c r="N66" s="72">
        <f>L66*M66/1000</f>
        <v>1.1018000000000001</v>
      </c>
      <c r="O66" s="73"/>
      <c r="P66" s="73">
        <f>SUM(N66:O66)</f>
        <v>1.1018000000000001</v>
      </c>
      <c r="Q66" s="111"/>
    </row>
    <row r="67" spans="1:17" ht="12" customHeight="1">
      <c r="A67" s="180"/>
      <c r="B67" s="59" t="s">
        <v>94</v>
      </c>
      <c r="C67" s="55"/>
      <c r="D67" s="55">
        <v>9</v>
      </c>
      <c r="E67" s="56">
        <v>70</v>
      </c>
      <c r="F67" s="56"/>
      <c r="G67" s="63"/>
      <c r="H67" s="58"/>
      <c r="I67" s="96"/>
      <c r="J67" s="59"/>
      <c r="K67" s="59"/>
      <c r="L67" s="59"/>
      <c r="M67" s="68"/>
      <c r="N67" s="68"/>
      <c r="O67" s="68"/>
      <c r="P67" s="86"/>
      <c r="Q67" s="111"/>
    </row>
    <row r="68" spans="1:17" ht="12" customHeight="1">
      <c r="A68" s="180"/>
      <c r="B68" s="59" t="s">
        <v>31</v>
      </c>
      <c r="C68" s="55"/>
      <c r="D68" s="55">
        <v>9</v>
      </c>
      <c r="E68" s="56">
        <v>115</v>
      </c>
      <c r="F68" s="56">
        <f>D68/1000*E68</f>
        <v>1.035</v>
      </c>
      <c r="G68" s="89"/>
      <c r="H68" s="58"/>
      <c r="I68" s="96"/>
      <c r="J68" s="59"/>
      <c r="K68" s="59"/>
      <c r="L68" s="59"/>
      <c r="M68" s="68"/>
      <c r="N68" s="68"/>
      <c r="O68" s="68"/>
      <c r="P68" s="86"/>
      <c r="Q68" s="111"/>
    </row>
    <row r="69" spans="1:17" ht="12" customHeight="1">
      <c r="A69" s="180"/>
      <c r="B69" s="59" t="s">
        <v>10</v>
      </c>
      <c r="C69" s="55"/>
      <c r="D69" s="55">
        <v>1.1</v>
      </c>
      <c r="E69" s="56">
        <v>10</v>
      </c>
      <c r="F69" s="57">
        <f>D69/1000*E69</f>
        <v>0.011000000000000001</v>
      </c>
      <c r="G69" s="56"/>
      <c r="H69" s="58"/>
      <c r="I69" s="96"/>
      <c r="J69" s="59"/>
      <c r="K69" s="59"/>
      <c r="L69" s="59"/>
      <c r="M69" s="68"/>
      <c r="N69" s="68"/>
      <c r="O69" s="68"/>
      <c r="P69" s="86"/>
      <c r="Q69" s="111"/>
    </row>
    <row r="70" spans="1:17" ht="17.25" customHeight="1">
      <c r="A70" s="180"/>
      <c r="B70" s="54" t="s">
        <v>47</v>
      </c>
      <c r="C70" s="54">
        <v>200</v>
      </c>
      <c r="D70" s="55"/>
      <c r="E70" s="72"/>
      <c r="F70" s="75"/>
      <c r="G70" s="73"/>
      <c r="H70" s="73">
        <f>SUM(F71:G72)</f>
        <v>1.4249999999999998</v>
      </c>
      <c r="I70" s="96"/>
      <c r="J70" s="59"/>
      <c r="K70" s="59"/>
      <c r="L70" s="59"/>
      <c r="M70" s="68"/>
      <c r="N70" s="68"/>
      <c r="O70" s="68"/>
      <c r="P70" s="86"/>
      <c r="Q70" s="111"/>
    </row>
    <row r="71" spans="1:17" ht="12" customHeight="1">
      <c r="A71" s="180"/>
      <c r="B71" s="55" t="s">
        <v>12</v>
      </c>
      <c r="C71" s="55"/>
      <c r="D71" s="55">
        <v>1</v>
      </c>
      <c r="E71" s="126">
        <v>600</v>
      </c>
      <c r="F71" s="72">
        <f>D71*E71/1000</f>
        <v>0.6</v>
      </c>
      <c r="G71" s="72"/>
      <c r="H71" s="79"/>
      <c r="I71" s="96"/>
      <c r="J71" s="59"/>
      <c r="K71" s="59"/>
      <c r="L71" s="59"/>
      <c r="M71" s="68"/>
      <c r="N71" s="68"/>
      <c r="O71" s="68"/>
      <c r="P71" s="86"/>
      <c r="Q71" s="111"/>
    </row>
    <row r="72" spans="1:17" ht="12" customHeight="1">
      <c r="A72" s="180"/>
      <c r="B72" s="55" t="s">
        <v>9</v>
      </c>
      <c r="C72" s="55"/>
      <c r="D72" s="55">
        <v>15</v>
      </c>
      <c r="E72" s="72">
        <v>55</v>
      </c>
      <c r="F72" s="72">
        <f>E72/1000*D72</f>
        <v>0.825</v>
      </c>
      <c r="G72" s="89"/>
      <c r="H72" s="74"/>
      <c r="I72" s="96"/>
      <c r="J72" s="59"/>
      <c r="K72" s="59"/>
      <c r="L72" s="59"/>
      <c r="M72" s="68"/>
      <c r="N72" s="68"/>
      <c r="O72" s="68"/>
      <c r="P72" s="86"/>
      <c r="Q72" s="111"/>
    </row>
    <row r="73" spans="1:17" ht="12" customHeight="1">
      <c r="A73" s="180"/>
      <c r="B73" s="54" t="s">
        <v>113</v>
      </c>
      <c r="C73" s="54">
        <v>20</v>
      </c>
      <c r="D73" s="55">
        <v>20</v>
      </c>
      <c r="E73" s="72">
        <v>46.28</v>
      </c>
      <c r="F73" s="72">
        <f>D73*E73/1000</f>
        <v>0.9256</v>
      </c>
      <c r="G73" s="73"/>
      <c r="H73" s="73">
        <f>SUM(F73:G73)</f>
        <v>0.9256</v>
      </c>
      <c r="I73" s="96"/>
      <c r="J73" s="59"/>
      <c r="K73" s="59"/>
      <c r="L73" s="59"/>
      <c r="M73" s="68"/>
      <c r="N73" s="68"/>
      <c r="O73" s="68"/>
      <c r="P73" s="86"/>
      <c r="Q73" s="111"/>
    </row>
    <row r="74" spans="1:17" ht="12" customHeight="1">
      <c r="A74" s="180"/>
      <c r="B74" s="78" t="s">
        <v>114</v>
      </c>
      <c r="C74" s="79">
        <v>30</v>
      </c>
      <c r="D74" s="84">
        <v>30</v>
      </c>
      <c r="E74" s="72">
        <v>55.09</v>
      </c>
      <c r="F74" s="72">
        <f>D74*E74/1000</f>
        <v>1.6527</v>
      </c>
      <c r="G74" s="73"/>
      <c r="H74" s="73">
        <f>SUM(F74:G74)</f>
        <v>1.6527</v>
      </c>
      <c r="I74" s="96"/>
      <c r="J74" s="34"/>
      <c r="K74" s="3"/>
      <c r="L74" s="37"/>
      <c r="M74" s="41"/>
      <c r="N74" s="41"/>
      <c r="O74" s="41"/>
      <c r="P74" s="41"/>
      <c r="Q74" s="111"/>
    </row>
    <row r="75" spans="1:17" ht="12" customHeight="1">
      <c r="A75" s="180"/>
      <c r="B75" s="16" t="s">
        <v>13</v>
      </c>
      <c r="C75" s="17"/>
      <c r="D75" s="46"/>
      <c r="E75" s="48"/>
      <c r="F75" s="42">
        <f>SUM(F54:F74)</f>
        <v>68.07873919999999</v>
      </c>
      <c r="G75" s="42">
        <f>SUM(G54:G69)</f>
        <v>0</v>
      </c>
      <c r="H75" s="42">
        <f>SUM(H53:H74)</f>
        <v>68.07873919999999</v>
      </c>
      <c r="I75" s="96"/>
      <c r="J75" s="16" t="s">
        <v>13</v>
      </c>
      <c r="K75" s="17"/>
      <c r="L75" s="46"/>
      <c r="M75" s="48"/>
      <c r="N75" s="42">
        <f>SUM(N54:N73)</f>
        <v>18.7274</v>
      </c>
      <c r="O75" s="42">
        <f>SUM(O36:O73)</f>
        <v>0</v>
      </c>
      <c r="P75" s="42">
        <f>SUM(P35:P73)</f>
        <v>43.0182</v>
      </c>
      <c r="Q75" s="111"/>
    </row>
    <row r="76" spans="1:17" s="20" customFormat="1" ht="12.75">
      <c r="A76" s="10"/>
      <c r="B76" s="49" t="s">
        <v>30</v>
      </c>
      <c r="C76" s="64"/>
      <c r="D76" s="170"/>
      <c r="E76" s="170"/>
      <c r="F76" s="52"/>
      <c r="G76" s="52"/>
      <c r="H76" s="52"/>
      <c r="I76" s="38"/>
      <c r="J76" s="49" t="s">
        <v>38</v>
      </c>
      <c r="K76" s="64"/>
      <c r="L76" s="104"/>
      <c r="M76" s="105"/>
      <c r="N76" s="52"/>
      <c r="O76" s="52"/>
      <c r="P76" s="52"/>
      <c r="Q76" s="109"/>
    </row>
    <row r="77" spans="1:17" ht="12" customHeight="1">
      <c r="A77" s="65" t="s">
        <v>0</v>
      </c>
      <c r="B77" s="76" t="s">
        <v>19</v>
      </c>
      <c r="C77" s="170" t="s">
        <v>2</v>
      </c>
      <c r="D77" s="50" t="s">
        <v>3</v>
      </c>
      <c r="E77" s="51" t="s">
        <v>4</v>
      </c>
      <c r="F77" s="51" t="s">
        <v>6</v>
      </c>
      <c r="G77" s="51" t="s">
        <v>7</v>
      </c>
      <c r="H77" s="51" t="s">
        <v>5</v>
      </c>
      <c r="I77" s="96"/>
      <c r="J77" s="76" t="s">
        <v>19</v>
      </c>
      <c r="K77" s="170" t="s">
        <v>2</v>
      </c>
      <c r="L77" s="50" t="s">
        <v>3</v>
      </c>
      <c r="M77" s="51" t="s">
        <v>4</v>
      </c>
      <c r="N77" s="51" t="s">
        <v>6</v>
      </c>
      <c r="O77" s="51" t="s">
        <v>7</v>
      </c>
      <c r="P77" s="51" t="s">
        <v>5</v>
      </c>
      <c r="Q77" s="111"/>
    </row>
    <row r="78" spans="1:17" ht="12" customHeight="1">
      <c r="A78" s="66"/>
      <c r="B78" s="150" t="s">
        <v>121</v>
      </c>
      <c r="C78" s="100">
        <v>100</v>
      </c>
      <c r="D78" s="151"/>
      <c r="E78" s="89"/>
      <c r="F78" s="89"/>
      <c r="G78" s="89"/>
      <c r="H78" s="61">
        <f>SUM(F79)</f>
        <v>7.2</v>
      </c>
      <c r="I78" s="96"/>
      <c r="J78" s="54" t="s">
        <v>48</v>
      </c>
      <c r="K78" s="54" t="s">
        <v>44</v>
      </c>
      <c r="L78" s="55"/>
      <c r="M78" s="71"/>
      <c r="N78" s="75"/>
      <c r="O78" s="73"/>
      <c r="P78" s="73">
        <f>SUM(N79:O83)</f>
        <v>6.949999999999999</v>
      </c>
      <c r="Q78" s="110"/>
    </row>
    <row r="79" spans="1:17" ht="12" customHeight="1">
      <c r="A79" s="66"/>
      <c r="B79" s="76" t="s">
        <v>62</v>
      </c>
      <c r="C79" s="90"/>
      <c r="D79" s="147">
        <v>100</v>
      </c>
      <c r="E79" s="62">
        <v>72</v>
      </c>
      <c r="F79" s="62">
        <f>D79/1000*E79</f>
        <v>7.2</v>
      </c>
      <c r="G79" s="89"/>
      <c r="H79" s="89"/>
      <c r="I79" s="96"/>
      <c r="J79" s="55" t="s">
        <v>49</v>
      </c>
      <c r="K79" s="55"/>
      <c r="L79" s="55">
        <v>41</v>
      </c>
      <c r="M79" s="152">
        <v>40</v>
      </c>
      <c r="N79" s="72">
        <f>L79*M79/1000</f>
        <v>1.64</v>
      </c>
      <c r="O79" s="94"/>
      <c r="P79" s="93"/>
      <c r="Q79" s="110"/>
    </row>
    <row r="80" spans="1:17" ht="12" customHeight="1">
      <c r="A80" s="66"/>
      <c r="B80" s="54" t="s">
        <v>133</v>
      </c>
      <c r="C80" s="54">
        <v>60</v>
      </c>
      <c r="D80" s="55"/>
      <c r="E80" s="71"/>
      <c r="F80" s="75"/>
      <c r="G80" s="73"/>
      <c r="H80" s="73">
        <f>SUM(F81:F85)</f>
        <v>3.94752</v>
      </c>
      <c r="I80" s="96"/>
      <c r="J80" s="55" t="s">
        <v>16</v>
      </c>
      <c r="K80" s="55"/>
      <c r="L80" s="55">
        <v>65</v>
      </c>
      <c r="M80" s="71">
        <v>45</v>
      </c>
      <c r="N80" s="72">
        <f>L80*M80/1000</f>
        <v>2.925</v>
      </c>
      <c r="O80" s="72"/>
      <c r="P80" s="93"/>
      <c r="Q80" s="110"/>
    </row>
    <row r="81" spans="1:17" ht="12" customHeight="1">
      <c r="A81" s="66"/>
      <c r="B81" s="55" t="s">
        <v>134</v>
      </c>
      <c r="C81" s="55"/>
      <c r="D81" s="55">
        <v>12.96</v>
      </c>
      <c r="E81" s="72">
        <v>20</v>
      </c>
      <c r="F81" s="68">
        <f>D81/1000*E81</f>
        <v>0.25920000000000004</v>
      </c>
      <c r="G81" s="73"/>
      <c r="H81" s="121"/>
      <c r="I81" s="96"/>
      <c r="J81" s="55" t="s">
        <v>10</v>
      </c>
      <c r="K81" s="55"/>
      <c r="L81" s="55">
        <v>1</v>
      </c>
      <c r="M81" s="71">
        <v>10</v>
      </c>
      <c r="N81" s="72">
        <f>L81*M81/1000</f>
        <v>0.01</v>
      </c>
      <c r="O81" s="72"/>
      <c r="P81" s="93"/>
      <c r="Q81" s="110"/>
    </row>
    <row r="82" spans="1:17" ht="12" customHeight="1">
      <c r="A82" s="66"/>
      <c r="B82" s="59" t="s">
        <v>14</v>
      </c>
      <c r="C82" s="59"/>
      <c r="D82" s="59">
        <v>9.78</v>
      </c>
      <c r="E82" s="72">
        <v>20</v>
      </c>
      <c r="F82" s="68">
        <f>D82/1000*E82</f>
        <v>0.19559999999999997</v>
      </c>
      <c r="G82" s="73"/>
      <c r="H82" s="121"/>
      <c r="I82" s="96"/>
      <c r="J82" s="55" t="s">
        <v>9</v>
      </c>
      <c r="K82" s="55"/>
      <c r="L82" s="55">
        <v>5</v>
      </c>
      <c r="M82" s="71">
        <v>55</v>
      </c>
      <c r="N82" s="72">
        <f>L82*M82/1000</f>
        <v>0.275</v>
      </c>
      <c r="O82" s="121"/>
      <c r="P82" s="92"/>
      <c r="Q82" s="110"/>
    </row>
    <row r="83" spans="1:17" ht="12" customHeight="1">
      <c r="A83" s="66"/>
      <c r="B83" s="59" t="s">
        <v>8</v>
      </c>
      <c r="C83" s="59"/>
      <c r="D83" s="59">
        <v>22.5</v>
      </c>
      <c r="E83" s="72">
        <v>12</v>
      </c>
      <c r="F83" s="68">
        <f>D83/1000*E83</f>
        <v>0.27</v>
      </c>
      <c r="G83" s="159"/>
      <c r="H83" s="72"/>
      <c r="I83" s="96"/>
      <c r="J83" s="55" t="s">
        <v>32</v>
      </c>
      <c r="K83" s="55"/>
      <c r="L83" s="55">
        <v>5</v>
      </c>
      <c r="M83" s="152">
        <v>420</v>
      </c>
      <c r="N83" s="72">
        <f>L83*M83/1000</f>
        <v>2.1</v>
      </c>
      <c r="O83" s="121"/>
      <c r="P83" s="93"/>
      <c r="Q83" s="110"/>
    </row>
    <row r="84" spans="1:17" ht="12" customHeight="1">
      <c r="A84" s="66"/>
      <c r="B84" s="59" t="s">
        <v>62</v>
      </c>
      <c r="C84" s="59"/>
      <c r="D84" s="59">
        <v>28.26</v>
      </c>
      <c r="E84" s="72">
        <v>72</v>
      </c>
      <c r="F84" s="68">
        <f>D84/1000*E84</f>
        <v>2.03472</v>
      </c>
      <c r="G84" s="159"/>
      <c r="H84" s="72"/>
      <c r="I84" s="96"/>
      <c r="J84" s="54" t="s">
        <v>47</v>
      </c>
      <c r="K84" s="54">
        <v>200</v>
      </c>
      <c r="L84" s="55"/>
      <c r="M84" s="72"/>
      <c r="N84" s="75"/>
      <c r="O84" s="73"/>
      <c r="P84" s="73">
        <f>SUM(N85:O86)</f>
        <v>1.4249999999999998</v>
      </c>
      <c r="Q84" s="110"/>
    </row>
    <row r="85" spans="1:17" ht="12" customHeight="1">
      <c r="A85" s="66"/>
      <c r="B85" s="59" t="s">
        <v>135</v>
      </c>
      <c r="C85" s="59"/>
      <c r="D85" s="59">
        <v>11.88</v>
      </c>
      <c r="E85" s="72">
        <v>100</v>
      </c>
      <c r="F85" s="68">
        <f>D85/1000*E85</f>
        <v>1.188</v>
      </c>
      <c r="G85" s="72"/>
      <c r="H85" s="72"/>
      <c r="I85" s="96"/>
      <c r="J85" s="55" t="s">
        <v>12</v>
      </c>
      <c r="K85" s="55"/>
      <c r="L85" s="55">
        <v>1</v>
      </c>
      <c r="M85" s="126">
        <v>600</v>
      </c>
      <c r="N85" s="72">
        <f>L85*M85/1000</f>
        <v>0.6</v>
      </c>
      <c r="O85" s="72"/>
      <c r="P85" s="79"/>
      <c r="Q85" s="110"/>
    </row>
    <row r="86" spans="1:17" ht="13.5" customHeight="1">
      <c r="A86" s="66"/>
      <c r="B86" s="53" t="s">
        <v>108</v>
      </c>
      <c r="C86" s="54">
        <v>180</v>
      </c>
      <c r="D86" s="55"/>
      <c r="E86" s="71"/>
      <c r="F86" s="72"/>
      <c r="G86" s="160"/>
      <c r="H86" s="73">
        <f>SUM(F87:F89)</f>
        <v>48.116</v>
      </c>
      <c r="I86" s="96"/>
      <c r="J86" s="55" t="s">
        <v>9</v>
      </c>
      <c r="K86" s="55"/>
      <c r="L86" s="55">
        <v>15</v>
      </c>
      <c r="M86" s="72">
        <v>55</v>
      </c>
      <c r="N86" s="72">
        <f>M86/1000*L86</f>
        <v>0.825</v>
      </c>
      <c r="O86" s="89"/>
      <c r="P86" s="74"/>
      <c r="Q86" s="110"/>
    </row>
    <row r="87" spans="1:17" ht="21.75" customHeight="1">
      <c r="A87" s="66"/>
      <c r="B87" s="55" t="s">
        <v>99</v>
      </c>
      <c r="C87" s="55"/>
      <c r="D87" s="55">
        <v>160</v>
      </c>
      <c r="E87" s="85">
        <v>290</v>
      </c>
      <c r="F87" s="72">
        <f>D87*E87/1000</f>
        <v>46.4</v>
      </c>
      <c r="G87" s="167"/>
      <c r="H87" s="74"/>
      <c r="I87" s="96"/>
      <c r="J87" s="54" t="s">
        <v>113</v>
      </c>
      <c r="K87" s="54">
        <v>20</v>
      </c>
      <c r="L87" s="55">
        <v>20</v>
      </c>
      <c r="M87" s="72">
        <v>46.28</v>
      </c>
      <c r="N87" s="72">
        <f>L87*M87/1000</f>
        <v>0.9256</v>
      </c>
      <c r="O87" s="73"/>
      <c r="P87" s="73">
        <f>SUM(N87:O87)</f>
        <v>0.9256</v>
      </c>
      <c r="Q87" s="110"/>
    </row>
    <row r="88" spans="1:17" ht="13.5" customHeight="1">
      <c r="A88" s="66"/>
      <c r="B88" s="59" t="s">
        <v>10</v>
      </c>
      <c r="C88" s="53"/>
      <c r="D88" s="59">
        <v>3.6</v>
      </c>
      <c r="E88" s="72">
        <v>10</v>
      </c>
      <c r="F88" s="72">
        <f>D88*E88/1000</f>
        <v>0.036</v>
      </c>
      <c r="G88" s="159"/>
      <c r="H88" s="73"/>
      <c r="I88" s="96"/>
      <c r="J88" s="78" t="s">
        <v>114</v>
      </c>
      <c r="K88" s="79">
        <v>20</v>
      </c>
      <c r="L88" s="84">
        <v>20</v>
      </c>
      <c r="M88" s="72">
        <v>55.09</v>
      </c>
      <c r="N88" s="72">
        <f>L88*M88/1000</f>
        <v>1.1018000000000001</v>
      </c>
      <c r="O88" s="73"/>
      <c r="P88" s="73">
        <f>SUM(N88:O88)</f>
        <v>1.1018000000000001</v>
      </c>
      <c r="Q88" s="110"/>
    </row>
    <row r="89" spans="1:17" ht="13.5" customHeight="1">
      <c r="A89" s="66"/>
      <c r="B89" s="59" t="s">
        <v>32</v>
      </c>
      <c r="C89" s="53"/>
      <c r="D89" s="59">
        <v>4</v>
      </c>
      <c r="E89" s="72">
        <v>420</v>
      </c>
      <c r="F89" s="72">
        <f>D89*E89/1000</f>
        <v>1.68</v>
      </c>
      <c r="G89" s="159"/>
      <c r="H89" s="73"/>
      <c r="I89" s="96"/>
      <c r="J89" s="55"/>
      <c r="K89" s="55"/>
      <c r="L89" s="55"/>
      <c r="M89" s="72"/>
      <c r="N89" s="72"/>
      <c r="O89" s="89"/>
      <c r="P89" s="74"/>
      <c r="Q89" s="110"/>
    </row>
    <row r="90" spans="1:17" ht="13.5" customHeight="1">
      <c r="A90" s="66"/>
      <c r="B90" s="54" t="s">
        <v>106</v>
      </c>
      <c r="C90" s="54" t="s">
        <v>90</v>
      </c>
      <c r="D90" s="55"/>
      <c r="E90" s="126"/>
      <c r="F90" s="72" t="s">
        <v>54</v>
      </c>
      <c r="G90" s="72"/>
      <c r="H90" s="137">
        <f>SUM(F91:G93)</f>
        <v>2.2249999999999996</v>
      </c>
      <c r="I90" s="96"/>
      <c r="J90" s="55"/>
      <c r="K90" s="55"/>
      <c r="L90" s="55"/>
      <c r="M90" s="72"/>
      <c r="N90" s="72"/>
      <c r="O90" s="89"/>
      <c r="P90" s="74"/>
      <c r="Q90" s="110"/>
    </row>
    <row r="91" spans="1:17" ht="13.5" customHeight="1">
      <c r="A91" s="66"/>
      <c r="B91" s="55" t="s">
        <v>91</v>
      </c>
      <c r="C91" s="168"/>
      <c r="D91" s="55">
        <v>1</v>
      </c>
      <c r="E91" s="72">
        <v>600</v>
      </c>
      <c r="F91" s="72">
        <f>D91/1000*E91</f>
        <v>0.6</v>
      </c>
      <c r="G91" s="73"/>
      <c r="H91" s="178"/>
      <c r="I91" s="96"/>
      <c r="J91" s="55"/>
      <c r="K91" s="55"/>
      <c r="L91" s="55"/>
      <c r="M91" s="72"/>
      <c r="N91" s="72"/>
      <c r="O91" s="89"/>
      <c r="P91" s="74"/>
      <c r="Q91" s="110"/>
    </row>
    <row r="92" spans="1:17" ht="12" customHeight="1">
      <c r="A92" s="66"/>
      <c r="B92" s="55" t="s">
        <v>9</v>
      </c>
      <c r="C92" s="55"/>
      <c r="D92" s="55">
        <v>15</v>
      </c>
      <c r="E92" s="72">
        <v>55</v>
      </c>
      <c r="F92" s="72">
        <f>D92/1000*E92</f>
        <v>0.825</v>
      </c>
      <c r="G92" s="72"/>
      <c r="H92" s="72"/>
      <c r="I92" s="96"/>
      <c r="J92" s="81"/>
      <c r="K92" s="81"/>
      <c r="L92" s="81"/>
      <c r="M92" s="81"/>
      <c r="N92" s="81"/>
      <c r="O92" s="81"/>
      <c r="P92" s="81"/>
      <c r="Q92" s="112"/>
    </row>
    <row r="93" spans="1:17" ht="12" customHeight="1">
      <c r="A93" s="199" t="s">
        <v>27</v>
      </c>
      <c r="B93" s="55" t="s">
        <v>92</v>
      </c>
      <c r="C93" s="55"/>
      <c r="D93" s="55">
        <v>8</v>
      </c>
      <c r="E93" s="72">
        <v>100</v>
      </c>
      <c r="F93" s="62">
        <f>D93/1000*E93</f>
        <v>0.8</v>
      </c>
      <c r="G93" s="72"/>
      <c r="H93" s="72"/>
      <c r="I93" s="96"/>
      <c r="J93" s="81"/>
      <c r="K93" s="81"/>
      <c r="L93" s="81"/>
      <c r="M93" s="81"/>
      <c r="N93" s="81"/>
      <c r="O93" s="81"/>
      <c r="P93" s="81"/>
      <c r="Q93" s="110"/>
    </row>
    <row r="94" spans="1:17" ht="12" customHeight="1">
      <c r="A94" s="200"/>
      <c r="B94" s="54" t="s">
        <v>113</v>
      </c>
      <c r="C94" s="54">
        <v>20</v>
      </c>
      <c r="D94" s="55">
        <v>20</v>
      </c>
      <c r="E94" s="72">
        <v>46.28</v>
      </c>
      <c r="F94" s="72">
        <f>D94*E94/1000</f>
        <v>0.9256</v>
      </c>
      <c r="G94" s="73"/>
      <c r="H94" s="73">
        <f>SUM(F94:G94)</f>
        <v>0.9256</v>
      </c>
      <c r="I94" s="96"/>
      <c r="J94" s="138"/>
      <c r="K94" s="81"/>
      <c r="L94" s="157"/>
      <c r="M94" s="121"/>
      <c r="N94" s="121"/>
      <c r="O94" s="121"/>
      <c r="P94" s="121"/>
      <c r="Q94" s="111"/>
    </row>
    <row r="95" spans="1:17" ht="15.75" customHeight="1">
      <c r="A95" s="200"/>
      <c r="B95" s="78" t="s">
        <v>114</v>
      </c>
      <c r="C95" s="79">
        <v>30</v>
      </c>
      <c r="D95" s="84">
        <v>30</v>
      </c>
      <c r="E95" s="72">
        <v>55.09</v>
      </c>
      <c r="F95" s="72">
        <f>D95*E95/1000</f>
        <v>1.6527</v>
      </c>
      <c r="G95" s="73"/>
      <c r="H95" s="73">
        <f>SUM(F95:G95)</f>
        <v>1.6527</v>
      </c>
      <c r="I95" s="96"/>
      <c r="J95" s="138"/>
      <c r="K95" s="81"/>
      <c r="L95" s="157"/>
      <c r="M95" s="121"/>
      <c r="N95" s="121"/>
      <c r="O95" s="121"/>
      <c r="P95" s="121"/>
      <c r="Q95" s="111"/>
    </row>
    <row r="96" spans="1:17" ht="12" customHeight="1">
      <c r="A96" s="180"/>
      <c r="B96" s="16" t="s">
        <v>13</v>
      </c>
      <c r="C96" s="17"/>
      <c r="D96" s="46"/>
      <c r="E96" s="48"/>
      <c r="F96" s="42">
        <f>SUM(F79:F95)</f>
        <v>64.06682</v>
      </c>
      <c r="G96" s="42">
        <f>SUM(G118:G126)</f>
        <v>0</v>
      </c>
      <c r="H96" s="42">
        <f>SUM(H78:H95)</f>
        <v>64.06682</v>
      </c>
      <c r="I96" s="96"/>
      <c r="J96" s="16" t="s">
        <v>13</v>
      </c>
      <c r="K96" s="17"/>
      <c r="L96" s="46"/>
      <c r="M96" s="48"/>
      <c r="N96" s="42">
        <f>SUM(N84:N95)</f>
        <v>3.4524</v>
      </c>
      <c r="O96" s="42"/>
      <c r="P96" s="42">
        <f>SUM(P78:P95)</f>
        <v>10.4024</v>
      </c>
      <c r="Q96" s="111"/>
    </row>
    <row r="97" spans="1:17" ht="17.25" customHeight="1">
      <c r="A97" s="180" t="s">
        <v>28</v>
      </c>
      <c r="B97" s="54" t="s">
        <v>117</v>
      </c>
      <c r="C97" s="54">
        <v>60</v>
      </c>
      <c r="D97" s="55"/>
      <c r="E97" s="56"/>
      <c r="F97" s="56"/>
      <c r="G97" s="56"/>
      <c r="H97" s="58">
        <f>SUM(F98:G99)</f>
        <v>1.802</v>
      </c>
      <c r="I97" s="96"/>
      <c r="J97" s="101" t="s">
        <v>52</v>
      </c>
      <c r="K97" s="101">
        <v>250</v>
      </c>
      <c r="L97" s="102"/>
      <c r="M97" s="68"/>
      <c r="N97" s="69"/>
      <c r="O97" s="69"/>
      <c r="P97" s="69">
        <f>SUM(N98:O104)</f>
        <v>7.827999999999999</v>
      </c>
      <c r="Q97" s="111"/>
    </row>
    <row r="98" spans="1:17" ht="12" customHeight="1">
      <c r="A98" s="180"/>
      <c r="B98" s="114" t="s">
        <v>39</v>
      </c>
      <c r="C98" s="55"/>
      <c r="D98" s="55">
        <v>73</v>
      </c>
      <c r="E98" s="56">
        <v>20</v>
      </c>
      <c r="F98" s="56">
        <f>D98/1000*E98</f>
        <v>1.46</v>
      </c>
      <c r="G98" s="89"/>
      <c r="H98" s="58"/>
      <c r="I98" s="96"/>
      <c r="J98" s="55" t="s">
        <v>34</v>
      </c>
      <c r="K98" s="55"/>
      <c r="L98" s="55">
        <v>16</v>
      </c>
      <c r="M98" s="68">
        <v>300</v>
      </c>
      <c r="N98" s="68">
        <f aca="true" t="shared" si="3" ref="N98:N103">L98*M98/1000</f>
        <v>4.8</v>
      </c>
      <c r="O98" s="81"/>
      <c r="P98" s="86"/>
      <c r="Q98" s="111"/>
    </row>
    <row r="99" spans="1:17" ht="15" customHeight="1">
      <c r="A99" s="180"/>
      <c r="B99" s="114" t="s">
        <v>31</v>
      </c>
      <c r="C99" s="55"/>
      <c r="D99" s="55">
        <v>3.6</v>
      </c>
      <c r="E99" s="56">
        <v>95</v>
      </c>
      <c r="F99" s="56">
        <f>D99/1000*E99</f>
        <v>0.34199999999999997</v>
      </c>
      <c r="G99" s="89"/>
      <c r="H99" s="58"/>
      <c r="I99" s="96"/>
      <c r="J99" s="55" t="s">
        <v>15</v>
      </c>
      <c r="K99" s="55"/>
      <c r="L99" s="55">
        <v>70</v>
      </c>
      <c r="M99" s="68">
        <v>20</v>
      </c>
      <c r="N99" s="68">
        <f t="shared" si="3"/>
        <v>1.4</v>
      </c>
      <c r="O99" s="81"/>
      <c r="P99" s="86"/>
      <c r="Q99" s="111"/>
    </row>
    <row r="100" spans="1:17" ht="15" customHeight="1">
      <c r="A100" s="180"/>
      <c r="B100" s="108" t="s">
        <v>127</v>
      </c>
      <c r="C100" s="153" t="s">
        <v>64</v>
      </c>
      <c r="D100" s="154"/>
      <c r="E100" s="68"/>
      <c r="F100" s="72"/>
      <c r="G100" s="73"/>
      <c r="H100" s="73">
        <f>SUM(F101:F107)</f>
        <v>19.2985</v>
      </c>
      <c r="I100" s="96"/>
      <c r="J100" s="55" t="s">
        <v>17</v>
      </c>
      <c r="K100" s="55"/>
      <c r="L100" s="55">
        <v>12</v>
      </c>
      <c r="M100" s="68">
        <v>24</v>
      </c>
      <c r="N100" s="68">
        <f t="shared" si="3"/>
        <v>0.288</v>
      </c>
      <c r="O100" s="81"/>
      <c r="P100" s="86"/>
      <c r="Q100" s="111"/>
    </row>
    <row r="101" spans="1:17" ht="15" customHeight="1">
      <c r="A101" s="180"/>
      <c r="B101" s="55" t="s">
        <v>101</v>
      </c>
      <c r="C101" s="55"/>
      <c r="D101" s="55">
        <v>80</v>
      </c>
      <c r="E101" s="68">
        <v>210</v>
      </c>
      <c r="F101" s="72">
        <f aca="true" t="shared" si="4" ref="F101:F107">D101/1000*E101</f>
        <v>16.8</v>
      </c>
      <c r="G101" s="62"/>
      <c r="H101" s="99"/>
      <c r="I101" s="96"/>
      <c r="J101" s="55" t="s">
        <v>14</v>
      </c>
      <c r="K101" s="55"/>
      <c r="L101" s="55">
        <v>12</v>
      </c>
      <c r="M101" s="85">
        <v>20</v>
      </c>
      <c r="N101" s="68">
        <f t="shared" si="3"/>
        <v>0.24</v>
      </c>
      <c r="O101" s="81"/>
      <c r="P101" s="86"/>
      <c r="Q101" s="111"/>
    </row>
    <row r="102" spans="1:17" ht="15" customHeight="1">
      <c r="A102" s="180"/>
      <c r="B102" s="76" t="s">
        <v>31</v>
      </c>
      <c r="C102" s="90"/>
      <c r="D102" s="91">
        <v>2</v>
      </c>
      <c r="E102" s="51">
        <v>115</v>
      </c>
      <c r="F102" s="62">
        <f t="shared" si="4"/>
        <v>0.23</v>
      </c>
      <c r="G102" s="62"/>
      <c r="H102" s="62"/>
      <c r="I102" s="96"/>
      <c r="J102" s="55" t="s">
        <v>31</v>
      </c>
      <c r="K102" s="55"/>
      <c r="L102" s="55">
        <v>4</v>
      </c>
      <c r="M102" s="68">
        <v>115</v>
      </c>
      <c r="N102" s="68">
        <f t="shared" si="3"/>
        <v>0.46</v>
      </c>
      <c r="O102" s="86"/>
      <c r="P102" s="86"/>
      <c r="Q102" s="111"/>
    </row>
    <row r="103" spans="1:17" ht="15" customHeight="1">
      <c r="A103" s="180"/>
      <c r="B103" s="76" t="s">
        <v>10</v>
      </c>
      <c r="C103" s="90"/>
      <c r="D103" s="91">
        <v>1.6</v>
      </c>
      <c r="E103" s="62">
        <v>10</v>
      </c>
      <c r="F103" s="62">
        <f t="shared" si="4"/>
        <v>0.016</v>
      </c>
      <c r="G103" s="62"/>
      <c r="H103" s="62"/>
      <c r="I103" s="96"/>
      <c r="J103" s="55" t="s">
        <v>10</v>
      </c>
      <c r="K103" s="55"/>
      <c r="L103" s="55">
        <v>4</v>
      </c>
      <c r="M103" s="68">
        <v>10</v>
      </c>
      <c r="N103" s="68">
        <f t="shared" si="3"/>
        <v>0.04</v>
      </c>
      <c r="O103" s="68"/>
      <c r="P103" s="86"/>
      <c r="Q103" s="111"/>
    </row>
    <row r="104" spans="1:17" ht="15" customHeight="1">
      <c r="A104" s="180"/>
      <c r="B104" s="55" t="s">
        <v>103</v>
      </c>
      <c r="C104" s="55"/>
      <c r="D104" s="55">
        <v>12.5</v>
      </c>
      <c r="E104" s="68">
        <v>120</v>
      </c>
      <c r="F104" s="72">
        <f t="shared" si="4"/>
        <v>1.5</v>
      </c>
      <c r="G104" s="62"/>
      <c r="H104" s="99"/>
      <c r="I104" s="96"/>
      <c r="J104" s="55" t="s">
        <v>18</v>
      </c>
      <c r="K104" s="55"/>
      <c r="L104" s="55">
        <v>20</v>
      </c>
      <c r="M104" s="68">
        <v>30</v>
      </c>
      <c r="N104" s="68">
        <f>L104*M104/1000</f>
        <v>0.6</v>
      </c>
      <c r="O104" s="68"/>
      <c r="P104" s="86"/>
      <c r="Q104" s="111"/>
    </row>
    <row r="105" spans="1:17" ht="16.5" customHeight="1">
      <c r="A105" s="180"/>
      <c r="B105" s="55" t="s">
        <v>42</v>
      </c>
      <c r="C105" s="55"/>
      <c r="D105" s="55">
        <v>3.75</v>
      </c>
      <c r="E105" s="68">
        <v>30</v>
      </c>
      <c r="F105" s="72">
        <f t="shared" si="4"/>
        <v>0.11249999999999999</v>
      </c>
      <c r="G105" s="62"/>
      <c r="H105" s="99"/>
      <c r="I105" s="96"/>
      <c r="J105" s="78" t="s">
        <v>85</v>
      </c>
      <c r="K105" s="117">
        <v>200</v>
      </c>
      <c r="L105" s="82"/>
      <c r="M105" s="68"/>
      <c r="N105" s="68"/>
      <c r="O105" s="69"/>
      <c r="P105" s="69">
        <f>SUM(N106:O107)</f>
        <v>2.2249999999999996</v>
      </c>
      <c r="Q105" s="111"/>
    </row>
    <row r="106" spans="1:17" ht="22.5" customHeight="1">
      <c r="A106" s="180"/>
      <c r="B106" s="55" t="s">
        <v>93</v>
      </c>
      <c r="C106" s="55"/>
      <c r="D106" s="55">
        <v>5</v>
      </c>
      <c r="E106" s="68">
        <v>128</v>
      </c>
      <c r="F106" s="72">
        <f t="shared" si="4"/>
        <v>0.64</v>
      </c>
      <c r="G106" s="62"/>
      <c r="H106" s="99"/>
      <c r="I106" s="96"/>
      <c r="J106" s="83" t="s">
        <v>81</v>
      </c>
      <c r="K106" s="84"/>
      <c r="L106" s="82">
        <v>20</v>
      </c>
      <c r="M106" s="68">
        <v>70</v>
      </c>
      <c r="N106" s="68">
        <f>L106*M106/1000</f>
        <v>1.4</v>
      </c>
      <c r="O106" s="121"/>
      <c r="P106" s="86"/>
      <c r="Q106" s="111"/>
    </row>
    <row r="107" spans="1:17" ht="12" customHeight="1">
      <c r="A107" s="180"/>
      <c r="B107" s="55" t="s">
        <v>102</v>
      </c>
      <c r="C107" s="55"/>
      <c r="D107" s="55">
        <v>37.5</v>
      </c>
      <c r="E107" s="68">
        <v>0</v>
      </c>
      <c r="F107" s="72">
        <f t="shared" si="4"/>
        <v>0</v>
      </c>
      <c r="G107" s="62"/>
      <c r="H107" s="99"/>
      <c r="I107" s="96"/>
      <c r="J107" s="83" t="s">
        <v>9</v>
      </c>
      <c r="K107" s="84"/>
      <c r="L107" s="82">
        <v>15</v>
      </c>
      <c r="M107" s="68">
        <v>55</v>
      </c>
      <c r="N107" s="68">
        <f>L107*M107/1000</f>
        <v>0.825</v>
      </c>
      <c r="O107" s="81"/>
      <c r="P107" s="86"/>
      <c r="Q107" s="111"/>
    </row>
    <row r="108" spans="1:17" ht="12" customHeight="1">
      <c r="A108" s="180"/>
      <c r="B108" s="53" t="s">
        <v>67</v>
      </c>
      <c r="C108" s="53">
        <v>150</v>
      </c>
      <c r="D108" s="148"/>
      <c r="E108" s="56"/>
      <c r="F108" s="56"/>
      <c r="G108" s="56"/>
      <c r="H108" s="58">
        <f>SUM(F109:G111)</f>
        <v>6.106999999999999</v>
      </c>
      <c r="I108" s="96"/>
      <c r="J108" s="54" t="s">
        <v>113</v>
      </c>
      <c r="K108" s="54">
        <v>20</v>
      </c>
      <c r="L108" s="55">
        <v>20</v>
      </c>
      <c r="M108" s="72">
        <v>46.28</v>
      </c>
      <c r="N108" s="72">
        <f>L108*M108/1000</f>
        <v>0.9256</v>
      </c>
      <c r="O108" s="73"/>
      <c r="P108" s="73">
        <f>SUM(N108:O108)</f>
        <v>0.9256</v>
      </c>
      <c r="Q108" s="111"/>
    </row>
    <row r="109" spans="1:17" ht="12" customHeight="1">
      <c r="A109" s="180"/>
      <c r="B109" s="59" t="s">
        <v>68</v>
      </c>
      <c r="C109" s="59"/>
      <c r="D109" s="148">
        <v>54</v>
      </c>
      <c r="E109" s="56">
        <v>60</v>
      </c>
      <c r="F109" s="57">
        <f>D109/1000*E109</f>
        <v>3.2399999999999998</v>
      </c>
      <c r="G109" s="103"/>
      <c r="H109" s="58"/>
      <c r="I109" s="96"/>
      <c r="J109" s="78" t="s">
        <v>114</v>
      </c>
      <c r="K109" s="79">
        <v>20</v>
      </c>
      <c r="L109" s="84">
        <v>20</v>
      </c>
      <c r="M109" s="72">
        <v>55.09</v>
      </c>
      <c r="N109" s="72">
        <f>L109*M109/1000</f>
        <v>1.1018000000000001</v>
      </c>
      <c r="O109" s="73"/>
      <c r="P109" s="73">
        <f>SUM(N109:O109)</f>
        <v>1.1018000000000001</v>
      </c>
      <c r="Q109" s="111"/>
    </row>
    <row r="110" spans="1:17" ht="12" customHeight="1">
      <c r="A110" s="180"/>
      <c r="B110" s="59" t="s">
        <v>32</v>
      </c>
      <c r="C110" s="59"/>
      <c r="D110" s="148">
        <v>6.75</v>
      </c>
      <c r="E110" s="56">
        <v>420</v>
      </c>
      <c r="F110" s="135">
        <f>D110/1000*E110</f>
        <v>2.835</v>
      </c>
      <c r="G110" s="103"/>
      <c r="H110" s="136"/>
      <c r="I110" s="96"/>
      <c r="J110" s="138"/>
      <c r="K110" s="81"/>
      <c r="L110" s="157"/>
      <c r="M110" s="121"/>
      <c r="N110" s="121"/>
      <c r="O110" s="121"/>
      <c r="P110" s="121"/>
      <c r="Q110" s="111"/>
    </row>
    <row r="111" spans="1:17" ht="12" customHeight="1">
      <c r="A111" s="180"/>
      <c r="B111" s="59" t="s">
        <v>10</v>
      </c>
      <c r="C111" s="59"/>
      <c r="D111" s="148">
        <v>3.2</v>
      </c>
      <c r="E111" s="57">
        <v>10</v>
      </c>
      <c r="F111" s="135">
        <f>D111/1000*E111</f>
        <v>0.032</v>
      </c>
      <c r="G111" s="57"/>
      <c r="H111" s="136"/>
      <c r="I111" s="96"/>
      <c r="J111" s="81"/>
      <c r="K111" s="81"/>
      <c r="L111" s="81"/>
      <c r="M111" s="81"/>
      <c r="N111" s="81"/>
      <c r="O111" s="81"/>
      <c r="P111" s="81"/>
      <c r="Q111" s="111"/>
    </row>
    <row r="112" spans="1:17" ht="12" customHeight="1">
      <c r="A112" s="180"/>
      <c r="B112" s="54" t="s">
        <v>47</v>
      </c>
      <c r="C112" s="54">
        <v>200</v>
      </c>
      <c r="D112" s="55"/>
      <c r="E112" s="72"/>
      <c r="F112" s="75"/>
      <c r="G112" s="73"/>
      <c r="H112" s="73">
        <f>SUM(F113:G114)</f>
        <v>1.4249999999999998</v>
      </c>
      <c r="I112" s="96"/>
      <c r="J112" s="3"/>
      <c r="K112" s="3"/>
      <c r="L112" s="3"/>
      <c r="M112" s="3"/>
      <c r="N112" s="3"/>
      <c r="O112" s="3"/>
      <c r="P112" s="3"/>
      <c r="Q112" s="111"/>
    </row>
    <row r="113" spans="1:17" ht="12" customHeight="1">
      <c r="A113" s="180"/>
      <c r="B113" s="55" t="s">
        <v>12</v>
      </c>
      <c r="C113" s="55"/>
      <c r="D113" s="55">
        <v>1</v>
      </c>
      <c r="E113" s="126">
        <v>600</v>
      </c>
      <c r="F113" s="72">
        <f>D113*E113/1000</f>
        <v>0.6</v>
      </c>
      <c r="G113" s="72"/>
      <c r="H113" s="79"/>
      <c r="I113" s="96"/>
      <c r="J113" s="3"/>
      <c r="K113" s="3"/>
      <c r="L113" s="3"/>
      <c r="M113" s="3"/>
      <c r="N113" s="3"/>
      <c r="O113" s="3"/>
      <c r="P113" s="3"/>
      <c r="Q113" s="111"/>
    </row>
    <row r="114" spans="1:17" ht="12" customHeight="1">
      <c r="A114" s="180"/>
      <c r="B114" s="55" t="s">
        <v>9</v>
      </c>
      <c r="C114" s="55"/>
      <c r="D114" s="55">
        <v>15</v>
      </c>
      <c r="E114" s="72">
        <v>55</v>
      </c>
      <c r="F114" s="72">
        <f>E114/1000*D114</f>
        <v>0.825</v>
      </c>
      <c r="G114" s="89"/>
      <c r="H114" s="74"/>
      <c r="I114" s="96"/>
      <c r="J114" s="3"/>
      <c r="K114" s="3"/>
      <c r="L114" s="3"/>
      <c r="M114" s="3"/>
      <c r="N114" s="3"/>
      <c r="O114" s="3"/>
      <c r="P114" s="3"/>
      <c r="Q114" s="111"/>
    </row>
    <row r="115" spans="1:17" ht="12" customHeight="1">
      <c r="A115" s="180"/>
      <c r="B115" s="54" t="s">
        <v>113</v>
      </c>
      <c r="C115" s="54">
        <v>20</v>
      </c>
      <c r="D115" s="55">
        <v>20</v>
      </c>
      <c r="E115" s="72">
        <v>46.28</v>
      </c>
      <c r="F115" s="72">
        <f>D115*E115/1000</f>
        <v>0.9256</v>
      </c>
      <c r="G115" s="73"/>
      <c r="H115" s="73">
        <f>SUM(F115:G115)</f>
        <v>0.9256</v>
      </c>
      <c r="I115" s="96"/>
      <c r="J115" s="3"/>
      <c r="K115" s="3"/>
      <c r="L115" s="3"/>
      <c r="M115" s="3"/>
      <c r="N115" s="3"/>
      <c r="O115" s="3"/>
      <c r="P115" s="3"/>
      <c r="Q115" s="111"/>
    </row>
    <row r="116" spans="1:17" ht="12" customHeight="1">
      <c r="A116" s="180"/>
      <c r="B116" s="78" t="s">
        <v>114</v>
      </c>
      <c r="C116" s="79">
        <v>30</v>
      </c>
      <c r="D116" s="84">
        <v>30</v>
      </c>
      <c r="E116" s="72">
        <v>55.09</v>
      </c>
      <c r="F116" s="72">
        <f>D116*E116/1000</f>
        <v>1.6527</v>
      </c>
      <c r="G116" s="73"/>
      <c r="H116" s="73">
        <f>SUM(F116:G116)</f>
        <v>1.6527</v>
      </c>
      <c r="I116" s="96"/>
      <c r="J116" s="3"/>
      <c r="K116" s="3"/>
      <c r="L116" s="3"/>
      <c r="M116" s="3"/>
      <c r="N116" s="3"/>
      <c r="O116" s="3"/>
      <c r="P116" s="3"/>
      <c r="Q116" s="111"/>
    </row>
    <row r="117" spans="1:17" ht="12" customHeight="1">
      <c r="A117" s="180"/>
      <c r="B117" s="16" t="s">
        <v>13</v>
      </c>
      <c r="C117" s="17"/>
      <c r="D117" s="46"/>
      <c r="E117" s="48"/>
      <c r="F117" s="42">
        <f>SUM(F97:F116)</f>
        <v>31.2108</v>
      </c>
      <c r="G117" s="42">
        <f>SUM(G98:G116)</f>
        <v>0</v>
      </c>
      <c r="H117" s="42">
        <f>SUM(H97:H116)</f>
        <v>31.2108</v>
      </c>
      <c r="I117" s="33"/>
      <c r="J117" s="16" t="s">
        <v>13</v>
      </c>
      <c r="K117" s="17"/>
      <c r="L117" s="46"/>
      <c r="M117" s="48"/>
      <c r="N117" s="42">
        <f>SUM(N78:N104)</f>
        <v>21.682799999999997</v>
      </c>
      <c r="O117" s="42">
        <f>SUM(O78:O104)</f>
        <v>0</v>
      </c>
      <c r="P117" s="42">
        <f>SUM(P78:P104)</f>
        <v>28.6328</v>
      </c>
      <c r="Q117" s="110"/>
    </row>
    <row r="118" spans="1:17" ht="18.75" customHeight="1">
      <c r="A118" s="180" t="s">
        <v>29</v>
      </c>
      <c r="B118" s="150" t="s">
        <v>130</v>
      </c>
      <c r="C118" s="64">
        <v>60</v>
      </c>
      <c r="D118" s="50"/>
      <c r="E118" s="51"/>
      <c r="F118" s="52"/>
      <c r="G118" s="52"/>
      <c r="H118" s="52">
        <f>SUM(F119:F120)</f>
        <v>1.605</v>
      </c>
      <c r="I118" s="33"/>
      <c r="J118" s="54" t="s">
        <v>65</v>
      </c>
      <c r="K118" s="54" t="s">
        <v>44</v>
      </c>
      <c r="L118" s="55"/>
      <c r="M118" s="72"/>
      <c r="N118" s="73"/>
      <c r="O118" s="73"/>
      <c r="P118" s="73">
        <f>SUM(N119:O123)</f>
        <v>6.723000000000001</v>
      </c>
      <c r="Q118" s="110"/>
    </row>
    <row r="119" spans="1:17" ht="14.25" customHeight="1">
      <c r="A119" s="180"/>
      <c r="B119" s="55" t="s">
        <v>131</v>
      </c>
      <c r="C119" s="55"/>
      <c r="D119" s="55">
        <v>72</v>
      </c>
      <c r="E119" s="72">
        <v>20</v>
      </c>
      <c r="F119" s="68">
        <f>D119/1000*E119</f>
        <v>1.44</v>
      </c>
      <c r="G119" s="89"/>
      <c r="H119" s="169"/>
      <c r="I119" s="33"/>
      <c r="J119" s="55" t="s">
        <v>66</v>
      </c>
      <c r="K119" s="55"/>
      <c r="L119" s="55">
        <v>33</v>
      </c>
      <c r="M119" s="72">
        <v>36</v>
      </c>
      <c r="N119" s="72">
        <f>L119*M119/1000</f>
        <v>1.188</v>
      </c>
      <c r="O119" s="72"/>
      <c r="P119" s="72"/>
      <c r="Q119" s="110"/>
    </row>
    <row r="120" spans="1:17" ht="14.25" customHeight="1">
      <c r="A120" s="180"/>
      <c r="B120" s="59" t="s">
        <v>9</v>
      </c>
      <c r="C120" s="59"/>
      <c r="D120" s="59">
        <v>3</v>
      </c>
      <c r="E120" s="72">
        <v>55</v>
      </c>
      <c r="F120" s="68">
        <f>D120/1000*E120</f>
        <v>0.165</v>
      </c>
      <c r="G120" s="89"/>
      <c r="H120" s="169"/>
      <c r="I120" s="33"/>
      <c r="J120" s="55" t="s">
        <v>16</v>
      </c>
      <c r="K120" s="55"/>
      <c r="L120" s="55">
        <v>70</v>
      </c>
      <c r="M120" s="72">
        <v>45</v>
      </c>
      <c r="N120" s="72">
        <f>L120*M120/1000</f>
        <v>3.15</v>
      </c>
      <c r="O120" s="72"/>
      <c r="P120" s="72"/>
      <c r="Q120" s="110"/>
    </row>
    <row r="121" spans="1:17" ht="12" customHeight="1">
      <c r="A121" s="180"/>
      <c r="B121" s="54" t="s">
        <v>118</v>
      </c>
      <c r="C121" s="54" t="s">
        <v>44</v>
      </c>
      <c r="D121" s="55"/>
      <c r="E121" s="71"/>
      <c r="F121" s="72"/>
      <c r="G121" s="73"/>
      <c r="H121" s="73">
        <f>SUM(F122:G124)</f>
        <v>4.121</v>
      </c>
      <c r="I121" s="33"/>
      <c r="J121" s="55" t="s">
        <v>10</v>
      </c>
      <c r="K121" s="55"/>
      <c r="L121" s="55">
        <v>1</v>
      </c>
      <c r="M121" s="72">
        <v>10</v>
      </c>
      <c r="N121" s="72">
        <f>L121*M121/1000</f>
        <v>0.01</v>
      </c>
      <c r="O121" s="72"/>
      <c r="P121" s="72"/>
      <c r="Q121" s="110"/>
    </row>
    <row r="122" spans="1:17" ht="12" customHeight="1">
      <c r="A122" s="180"/>
      <c r="B122" s="55" t="s">
        <v>46</v>
      </c>
      <c r="C122" s="55"/>
      <c r="D122" s="55">
        <v>52.5</v>
      </c>
      <c r="E122" s="72">
        <v>38</v>
      </c>
      <c r="F122" s="72">
        <f>D122*E122/1000</f>
        <v>1.995</v>
      </c>
      <c r="G122" s="72"/>
      <c r="H122" s="72"/>
      <c r="I122" s="33"/>
      <c r="J122" s="55" t="s">
        <v>9</v>
      </c>
      <c r="K122" s="55"/>
      <c r="L122" s="55">
        <v>5</v>
      </c>
      <c r="M122" s="72">
        <v>55</v>
      </c>
      <c r="N122" s="72">
        <f>L122*M122/1000</f>
        <v>0.275</v>
      </c>
      <c r="O122" s="81"/>
      <c r="P122" s="72"/>
      <c r="Q122" s="110"/>
    </row>
    <row r="123" spans="1:17" ht="12" customHeight="1">
      <c r="A123" s="180"/>
      <c r="B123" s="55" t="s">
        <v>10</v>
      </c>
      <c r="C123" s="55"/>
      <c r="D123" s="55">
        <v>2.6</v>
      </c>
      <c r="E123" s="72">
        <v>10</v>
      </c>
      <c r="F123" s="72">
        <f>D123*E123/1000</f>
        <v>0.026</v>
      </c>
      <c r="G123" s="72"/>
      <c r="H123" s="72"/>
      <c r="I123" s="33"/>
      <c r="J123" s="55" t="s">
        <v>32</v>
      </c>
      <c r="K123" s="55"/>
      <c r="L123" s="55">
        <v>5</v>
      </c>
      <c r="M123" s="72">
        <v>420</v>
      </c>
      <c r="N123" s="72">
        <f>L123*M123/1000</f>
        <v>2.1</v>
      </c>
      <c r="O123" s="81"/>
      <c r="P123" s="72"/>
      <c r="Q123" s="110"/>
    </row>
    <row r="124" spans="1:17" ht="12" customHeight="1">
      <c r="A124" s="180"/>
      <c r="B124" s="55" t="s">
        <v>32</v>
      </c>
      <c r="C124" s="55"/>
      <c r="D124" s="55">
        <v>5</v>
      </c>
      <c r="E124" s="126">
        <v>420</v>
      </c>
      <c r="F124" s="72">
        <f>D124*E124/1000</f>
        <v>2.1</v>
      </c>
      <c r="G124" s="89"/>
      <c r="H124" s="72"/>
      <c r="I124" s="33"/>
      <c r="J124" s="54" t="s">
        <v>47</v>
      </c>
      <c r="K124" s="54">
        <v>200</v>
      </c>
      <c r="L124" s="55"/>
      <c r="M124" s="68"/>
      <c r="N124" s="69"/>
      <c r="O124" s="69"/>
      <c r="P124" s="69">
        <f>SUM(N125:O126)</f>
        <v>1.4249999999999998</v>
      </c>
      <c r="Q124" s="110"/>
    </row>
    <row r="125" spans="1:17" ht="12" customHeight="1">
      <c r="A125" s="180"/>
      <c r="B125" s="53" t="s">
        <v>107</v>
      </c>
      <c r="C125" s="53">
        <v>90</v>
      </c>
      <c r="D125" s="59"/>
      <c r="E125" s="72"/>
      <c r="F125" s="73"/>
      <c r="G125" s="89"/>
      <c r="H125" s="73">
        <f>SUM(F126:G131)</f>
        <v>29.154457999999998</v>
      </c>
      <c r="I125" s="33"/>
      <c r="J125" s="55" t="s">
        <v>12</v>
      </c>
      <c r="K125" s="55"/>
      <c r="L125" s="55">
        <v>1</v>
      </c>
      <c r="M125" s="68">
        <v>600</v>
      </c>
      <c r="N125" s="68">
        <f>L125*M125/1000</f>
        <v>0.6</v>
      </c>
      <c r="O125" s="68"/>
      <c r="P125" s="86"/>
      <c r="Q125" s="110"/>
    </row>
    <row r="126" spans="1:17" ht="12" customHeight="1">
      <c r="A126" s="180"/>
      <c r="B126" s="59" t="s">
        <v>34</v>
      </c>
      <c r="C126" s="56"/>
      <c r="D126" s="59">
        <v>90</v>
      </c>
      <c r="E126" s="68">
        <v>300</v>
      </c>
      <c r="F126" s="72">
        <f>D126*E126/1000</f>
        <v>27</v>
      </c>
      <c r="G126" s="89"/>
      <c r="H126" s="74"/>
      <c r="I126" s="33"/>
      <c r="J126" s="55" t="s">
        <v>9</v>
      </c>
      <c r="K126" s="55"/>
      <c r="L126" s="55">
        <v>15</v>
      </c>
      <c r="M126" s="68">
        <v>55</v>
      </c>
      <c r="N126" s="68">
        <f>L126*M126/1000</f>
        <v>0.825</v>
      </c>
      <c r="O126" s="121"/>
      <c r="P126" s="86"/>
      <c r="Q126" s="110"/>
    </row>
    <row r="127" spans="1:17" ht="12" customHeight="1">
      <c r="A127" s="180"/>
      <c r="B127" s="59" t="s">
        <v>73</v>
      </c>
      <c r="C127" s="56"/>
      <c r="D127" s="59">
        <v>16.2</v>
      </c>
      <c r="E127" s="72">
        <v>55.09</v>
      </c>
      <c r="F127" s="72">
        <f>D127*E127/1000</f>
        <v>0.892458</v>
      </c>
      <c r="G127" s="72"/>
      <c r="H127" s="72"/>
      <c r="I127" s="33"/>
      <c r="J127" s="54" t="s">
        <v>113</v>
      </c>
      <c r="K127" s="54">
        <v>20</v>
      </c>
      <c r="L127" s="55">
        <v>20</v>
      </c>
      <c r="M127" s="72">
        <v>46.28</v>
      </c>
      <c r="N127" s="72">
        <f>L127*M127/1000</f>
        <v>0.9256</v>
      </c>
      <c r="O127" s="73"/>
      <c r="P127" s="73">
        <f>SUM(N127:O127)</f>
        <v>0.9256</v>
      </c>
      <c r="Q127" s="110"/>
    </row>
    <row r="128" spans="1:17" ht="12" customHeight="1">
      <c r="A128" s="180"/>
      <c r="B128" s="59" t="s">
        <v>10</v>
      </c>
      <c r="C128" s="56"/>
      <c r="D128" s="59">
        <v>1.1</v>
      </c>
      <c r="E128" s="72">
        <v>10</v>
      </c>
      <c r="F128" s="72">
        <f>D128*E128/1000</f>
        <v>0.011</v>
      </c>
      <c r="G128" s="72"/>
      <c r="H128" s="72"/>
      <c r="I128" s="33"/>
      <c r="J128" s="78" t="s">
        <v>114</v>
      </c>
      <c r="K128" s="79">
        <v>20</v>
      </c>
      <c r="L128" s="84">
        <v>20</v>
      </c>
      <c r="M128" s="72">
        <v>55.09</v>
      </c>
      <c r="N128" s="72">
        <f>L128*M128/1000</f>
        <v>1.1018000000000001</v>
      </c>
      <c r="O128" s="73"/>
      <c r="P128" s="73">
        <f>SUM(N128:O128)</f>
        <v>1.1018000000000001</v>
      </c>
      <c r="Q128" s="110"/>
    </row>
    <row r="129" spans="1:17" ht="12" customHeight="1">
      <c r="A129" s="180"/>
      <c r="B129" s="59" t="s">
        <v>31</v>
      </c>
      <c r="C129" s="56"/>
      <c r="D129" s="59">
        <v>5.4</v>
      </c>
      <c r="E129" s="72">
        <v>115</v>
      </c>
      <c r="F129" s="72">
        <f>D129*E129/1000</f>
        <v>0.621</v>
      </c>
      <c r="G129" s="72"/>
      <c r="H129" s="72"/>
      <c r="I129" s="33"/>
      <c r="J129" s="81"/>
      <c r="K129" s="81"/>
      <c r="L129" s="81"/>
      <c r="M129" s="81"/>
      <c r="N129" s="81"/>
      <c r="O129" s="81"/>
      <c r="P129" s="81"/>
      <c r="Q129" s="110"/>
    </row>
    <row r="130" spans="1:17" ht="12" customHeight="1">
      <c r="A130" s="180"/>
      <c r="B130" s="59" t="s">
        <v>88</v>
      </c>
      <c r="C130" s="56"/>
      <c r="D130" s="59">
        <v>9</v>
      </c>
      <c r="E130" s="72">
        <v>70</v>
      </c>
      <c r="F130" s="72">
        <f>D130*E130/1000</f>
        <v>0.63</v>
      </c>
      <c r="G130" s="72"/>
      <c r="H130" s="72"/>
      <c r="I130" s="33"/>
      <c r="J130" s="81"/>
      <c r="K130" s="81"/>
      <c r="L130" s="81"/>
      <c r="M130" s="81"/>
      <c r="N130" s="81"/>
      <c r="O130" s="81"/>
      <c r="P130" s="81"/>
      <c r="Q130" s="110"/>
    </row>
    <row r="131" spans="1:17" ht="12" customHeight="1">
      <c r="A131" s="180"/>
      <c r="B131" s="99" t="s">
        <v>104</v>
      </c>
      <c r="C131" s="99"/>
      <c r="D131" s="99">
        <v>21.6</v>
      </c>
      <c r="E131" s="99">
        <v>0</v>
      </c>
      <c r="F131" s="99">
        <f>D131/1000*E131</f>
        <v>0</v>
      </c>
      <c r="G131" s="99"/>
      <c r="H131" s="99"/>
      <c r="I131" s="33"/>
      <c r="J131" s="81"/>
      <c r="K131" s="81"/>
      <c r="L131" s="81"/>
      <c r="M131" s="81"/>
      <c r="N131" s="81"/>
      <c r="O131" s="81"/>
      <c r="P131" s="81"/>
      <c r="Q131" s="110"/>
    </row>
    <row r="132" spans="1:17" ht="12" customHeight="1">
      <c r="A132" s="180"/>
      <c r="B132" s="54" t="s">
        <v>56</v>
      </c>
      <c r="C132" s="54">
        <v>200</v>
      </c>
      <c r="D132" s="55"/>
      <c r="E132" s="126"/>
      <c r="F132" s="72" t="s">
        <v>54</v>
      </c>
      <c r="G132" s="73"/>
      <c r="H132" s="73">
        <f>SUM(F133:F136)</f>
        <v>6.359999999999999</v>
      </c>
      <c r="I132" s="33"/>
      <c r="J132" s="138"/>
      <c r="K132" s="81"/>
      <c r="L132" s="157"/>
      <c r="M132" s="121"/>
      <c r="N132" s="121"/>
      <c r="O132" s="121"/>
      <c r="P132" s="121"/>
      <c r="Q132" s="110"/>
    </row>
    <row r="133" spans="1:17" ht="12" customHeight="1">
      <c r="A133" s="180"/>
      <c r="B133" s="55" t="s">
        <v>84</v>
      </c>
      <c r="C133" s="144"/>
      <c r="D133" s="55">
        <v>4</v>
      </c>
      <c r="E133" s="72">
        <v>190</v>
      </c>
      <c r="F133" s="72">
        <f>D133/1000*E133</f>
        <v>0.76</v>
      </c>
      <c r="G133" s="62"/>
      <c r="H133" s="99"/>
      <c r="I133" s="33"/>
      <c r="J133" s="34"/>
      <c r="K133" s="3"/>
      <c r="L133" s="37"/>
      <c r="M133" s="41"/>
      <c r="N133" s="41"/>
      <c r="O133" s="41"/>
      <c r="P133" s="41"/>
      <c r="Q133" s="110"/>
    </row>
    <row r="134" spans="1:17" ht="12" customHeight="1">
      <c r="A134" s="180"/>
      <c r="B134" s="55" t="s">
        <v>16</v>
      </c>
      <c r="C134" s="55"/>
      <c r="D134" s="55">
        <v>100</v>
      </c>
      <c r="E134" s="72">
        <v>45</v>
      </c>
      <c r="F134" s="72">
        <f>D134/1000*E134</f>
        <v>4.5</v>
      </c>
      <c r="G134" s="62"/>
      <c r="H134" s="62"/>
      <c r="I134" s="33"/>
      <c r="J134" s="3"/>
      <c r="K134" s="3"/>
      <c r="L134" s="3"/>
      <c r="M134" s="3"/>
      <c r="N134" s="3"/>
      <c r="O134" s="3"/>
      <c r="P134" s="3"/>
      <c r="Q134" s="110"/>
    </row>
    <row r="135" spans="1:17" ht="12" customHeight="1">
      <c r="A135" s="180"/>
      <c r="B135" s="55" t="s">
        <v>9</v>
      </c>
      <c r="C135" s="55"/>
      <c r="D135" s="55">
        <v>20</v>
      </c>
      <c r="E135" s="72">
        <v>55</v>
      </c>
      <c r="F135" s="62">
        <f>D135/1000*E135</f>
        <v>1.1</v>
      </c>
      <c r="G135" s="62"/>
      <c r="H135" s="62"/>
      <c r="I135" s="33"/>
      <c r="J135" s="3"/>
      <c r="K135" s="3"/>
      <c r="L135" s="3"/>
      <c r="M135" s="3"/>
      <c r="N135" s="3"/>
      <c r="O135" s="3"/>
      <c r="P135" s="3"/>
      <c r="Q135" s="110"/>
    </row>
    <row r="136" spans="1:17" ht="12" customHeight="1">
      <c r="A136" s="180"/>
      <c r="B136" s="55" t="s">
        <v>63</v>
      </c>
      <c r="C136" s="55"/>
      <c r="D136" s="55">
        <v>110</v>
      </c>
      <c r="E136" s="72">
        <v>0</v>
      </c>
      <c r="F136" s="62">
        <f>D136/1000*E136</f>
        <v>0</v>
      </c>
      <c r="G136" s="62"/>
      <c r="H136" s="62"/>
      <c r="I136" s="33"/>
      <c r="J136" s="3"/>
      <c r="K136" s="3"/>
      <c r="L136" s="3"/>
      <c r="M136" s="3"/>
      <c r="N136" s="3"/>
      <c r="O136" s="3"/>
      <c r="P136" s="3"/>
      <c r="Q136" s="110"/>
    </row>
    <row r="137" spans="1:17" ht="12" customHeight="1">
      <c r="A137" s="180"/>
      <c r="B137" s="54" t="s">
        <v>113</v>
      </c>
      <c r="C137" s="54">
        <v>20</v>
      </c>
      <c r="D137" s="55">
        <v>20</v>
      </c>
      <c r="E137" s="72">
        <v>46.28</v>
      </c>
      <c r="F137" s="72">
        <f>D137*E137/1000</f>
        <v>0.9256</v>
      </c>
      <c r="G137" s="73"/>
      <c r="H137" s="73">
        <f>SUM(F137:G137)</f>
        <v>0.9256</v>
      </c>
      <c r="I137" s="33"/>
      <c r="J137" s="3"/>
      <c r="K137" s="3"/>
      <c r="L137" s="3"/>
      <c r="M137" s="3"/>
      <c r="N137" s="3"/>
      <c r="O137" s="3"/>
      <c r="P137" s="3"/>
      <c r="Q137" s="110"/>
    </row>
    <row r="138" spans="1:17" ht="12" customHeight="1">
      <c r="A138" s="180"/>
      <c r="B138" s="78" t="s">
        <v>114</v>
      </c>
      <c r="C138" s="79">
        <v>30</v>
      </c>
      <c r="D138" s="84">
        <v>30</v>
      </c>
      <c r="E138" s="72">
        <v>55.09</v>
      </c>
      <c r="F138" s="72">
        <f>D138*E138/1000</f>
        <v>1.6527</v>
      </c>
      <c r="G138" s="73"/>
      <c r="H138" s="73">
        <f>SUM(F138:G138)</f>
        <v>1.6527</v>
      </c>
      <c r="I138" s="33"/>
      <c r="J138" s="3"/>
      <c r="K138" s="3"/>
      <c r="L138" s="3"/>
      <c r="M138" s="3"/>
      <c r="N138" s="3"/>
      <c r="O138" s="3"/>
      <c r="P138" s="3"/>
      <c r="Q138" s="110"/>
    </row>
    <row r="139" spans="1:17" ht="13.5" customHeight="1">
      <c r="A139" s="180"/>
      <c r="B139" s="16" t="s">
        <v>13</v>
      </c>
      <c r="C139" s="17"/>
      <c r="D139" s="46"/>
      <c r="E139" s="48"/>
      <c r="F139" s="42">
        <f>SUM(F119:F138)</f>
        <v>43.81875800000001</v>
      </c>
      <c r="G139" s="42">
        <f>SUM(G139:G141)</f>
        <v>0</v>
      </c>
      <c r="H139" s="42"/>
      <c r="I139" s="33"/>
      <c r="J139" s="16" t="s">
        <v>13</v>
      </c>
      <c r="K139" s="123"/>
      <c r="L139" s="124"/>
      <c r="M139" s="125"/>
      <c r="N139" s="42">
        <f>SUM(N119:N138)</f>
        <v>10.1754</v>
      </c>
      <c r="O139" s="42"/>
      <c r="P139" s="42">
        <f>SUM(P118:P138)</f>
        <v>10.1754</v>
      </c>
      <c r="Q139" s="110"/>
    </row>
    <row r="140" spans="1:17" ht="12" customHeight="1">
      <c r="A140" s="180"/>
      <c r="B140" s="54"/>
      <c r="C140" s="54"/>
      <c r="D140" s="55"/>
      <c r="E140" s="68"/>
      <c r="F140" s="69"/>
      <c r="G140" s="69"/>
      <c r="H140" s="69"/>
      <c r="I140" s="33"/>
      <c r="J140" s="194"/>
      <c r="K140" s="186"/>
      <c r="L140" s="188"/>
      <c r="M140" s="190"/>
      <c r="N140" s="192">
        <f>SUM(F34,N34,F52,N52,F75,N75,F96,N96,F117,N117,F139,N139)/6</f>
        <v>59.3947062</v>
      </c>
      <c r="O140" s="192">
        <v>0</v>
      </c>
      <c r="P140" s="192">
        <f>N140</f>
        <v>59.3947062</v>
      </c>
      <c r="Q140" s="110"/>
    </row>
    <row r="141" spans="1:17" ht="12" customHeight="1">
      <c r="A141" s="180"/>
      <c r="B141" s="55"/>
      <c r="C141" s="55"/>
      <c r="D141" s="55"/>
      <c r="E141" s="68"/>
      <c r="F141" s="68"/>
      <c r="G141" s="68"/>
      <c r="H141" s="86"/>
      <c r="I141" s="33"/>
      <c r="J141" s="195"/>
      <c r="K141" s="187"/>
      <c r="L141" s="189"/>
      <c r="M141" s="191"/>
      <c r="N141" s="193"/>
      <c r="O141" s="193"/>
      <c r="P141" s="193"/>
      <c r="Q141" s="110"/>
    </row>
    <row r="148" ht="15">
      <c r="X148" s="1">
        <v>25</v>
      </c>
    </row>
  </sheetData>
  <sheetProtection/>
  <mergeCells count="15">
    <mergeCell ref="P140:P141"/>
    <mergeCell ref="J140:J141"/>
    <mergeCell ref="O140:O141"/>
    <mergeCell ref="L1:M1"/>
    <mergeCell ref="A118:A141"/>
    <mergeCell ref="N140:N141"/>
    <mergeCell ref="D1:E1"/>
    <mergeCell ref="A97:A117"/>
    <mergeCell ref="A93:A96"/>
    <mergeCell ref="A3:A34"/>
    <mergeCell ref="K140:K141"/>
    <mergeCell ref="L140:L141"/>
    <mergeCell ref="A53:A75"/>
    <mergeCell ref="A35:A52"/>
    <mergeCell ref="M140:M141"/>
  </mergeCells>
  <printOptions/>
  <pageMargins left="0.2362204724409449" right="0.2362204724409449" top="0.5511811023622047" bottom="0.7480314960629921" header="0.31496062992125984" footer="0.31496062992125984"/>
  <pageSetup fitToHeight="1" fitToWidth="1" horizontalDpi="600" verticalDpi="600" orientation="portrait" paperSize="9" scale="42" r:id="rId1"/>
  <rowBreaks count="1" manualBreakCount="1">
    <brk id="75" max="255" man="1"/>
  </rowBreaks>
  <colBreaks count="1" manualBreakCount="1">
    <brk id="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PageLayoutView="0" workbookViewId="0" topLeftCell="A10">
      <selection activeCell="B17" sqref="A17:IV17"/>
    </sheetView>
  </sheetViews>
  <sheetFormatPr defaultColWidth="9.140625" defaultRowHeight="15"/>
  <cols>
    <col min="2" max="2" width="18.00390625" style="1" customWidth="1"/>
    <col min="3" max="8" width="8.7109375" style="1" customWidth="1"/>
  </cols>
  <sheetData>
    <row r="1" spans="1:8" ht="15" customHeight="1">
      <c r="A1" s="201" t="s">
        <v>24</v>
      </c>
      <c r="B1" s="113" t="s">
        <v>80</v>
      </c>
      <c r="C1" s="10"/>
      <c r="D1" s="22"/>
      <c r="E1" s="14"/>
      <c r="F1" s="11"/>
      <c r="G1" s="11"/>
      <c r="H1" s="11"/>
    </row>
    <row r="2" spans="1:8" ht="15">
      <c r="A2" s="202"/>
      <c r="B2" s="106" t="s">
        <v>19</v>
      </c>
      <c r="C2" s="107" t="s">
        <v>2</v>
      </c>
      <c r="D2" s="50" t="s">
        <v>3</v>
      </c>
      <c r="E2" s="60" t="s">
        <v>4</v>
      </c>
      <c r="F2" s="62" t="s">
        <v>6</v>
      </c>
      <c r="G2" s="62" t="s">
        <v>7</v>
      </c>
      <c r="H2" s="62" t="s">
        <v>5</v>
      </c>
    </row>
    <row r="3" spans="1:8" ht="15" customHeight="1">
      <c r="A3" s="202"/>
      <c r="B3" s="116" t="s">
        <v>128</v>
      </c>
      <c r="C3" s="101">
        <v>40</v>
      </c>
      <c r="D3" s="102"/>
      <c r="E3" s="68"/>
      <c r="F3" s="69"/>
      <c r="G3" s="69"/>
      <c r="H3" s="69">
        <f>SUM(F4:G4)</f>
        <v>4</v>
      </c>
    </row>
    <row r="4" spans="1:8" ht="15">
      <c r="A4" s="202"/>
      <c r="B4" s="114" t="s">
        <v>129</v>
      </c>
      <c r="C4" s="55"/>
      <c r="D4" s="55">
        <v>40</v>
      </c>
      <c r="E4" s="68">
        <v>100</v>
      </c>
      <c r="F4" s="122">
        <f>D4/1000*E4</f>
        <v>4</v>
      </c>
      <c r="G4" s="68"/>
      <c r="H4" s="86"/>
    </row>
    <row r="5" spans="1:8" ht="15">
      <c r="A5" s="202"/>
      <c r="B5" s="78" t="s">
        <v>85</v>
      </c>
      <c r="C5" s="117">
        <v>200</v>
      </c>
      <c r="D5" s="82"/>
      <c r="E5" s="68"/>
      <c r="F5" s="68"/>
      <c r="G5" s="69"/>
      <c r="H5" s="69">
        <f>SUM(F6:G7)</f>
        <v>2.2249999999999996</v>
      </c>
    </row>
    <row r="6" spans="1:8" ht="15">
      <c r="A6" s="202"/>
      <c r="B6" s="83" t="s">
        <v>81</v>
      </c>
      <c r="C6" s="84"/>
      <c r="D6" s="82">
        <v>20</v>
      </c>
      <c r="E6" s="68">
        <v>70</v>
      </c>
      <c r="F6" s="68">
        <f>D6*E6/1000</f>
        <v>1.4</v>
      </c>
      <c r="G6" s="41"/>
      <c r="H6" s="86"/>
    </row>
    <row r="7" spans="1:8" ht="15">
      <c r="A7" s="202"/>
      <c r="B7" s="83" t="s">
        <v>9</v>
      </c>
      <c r="C7" s="84"/>
      <c r="D7" s="82">
        <v>15</v>
      </c>
      <c r="E7" s="68">
        <v>55</v>
      </c>
      <c r="F7" s="68">
        <f>D7*E7/1000</f>
        <v>0.825</v>
      </c>
      <c r="G7" s="81"/>
      <c r="H7" s="86"/>
    </row>
    <row r="8" spans="1:8" ht="15.75" thickBot="1">
      <c r="A8" s="203"/>
      <c r="B8" s="115" t="s">
        <v>13</v>
      </c>
      <c r="C8" s="17"/>
      <c r="D8" s="46"/>
      <c r="E8" s="47"/>
      <c r="F8" s="18">
        <f>SUM(F3:F7)</f>
        <v>6.2250000000000005</v>
      </c>
      <c r="G8" s="18">
        <f>SUM(G3:G7)</f>
        <v>0</v>
      </c>
      <c r="H8" s="18">
        <f>SUM(H3:H7)</f>
        <v>6.225</v>
      </c>
    </row>
    <row r="9" spans="1:8" ht="15">
      <c r="A9" s="201" t="s">
        <v>25</v>
      </c>
      <c r="B9" s="95" t="s">
        <v>74</v>
      </c>
      <c r="C9" s="54">
        <v>40</v>
      </c>
      <c r="D9" s="55"/>
      <c r="E9" s="71"/>
      <c r="F9" s="75"/>
      <c r="G9" s="73"/>
      <c r="H9" s="61">
        <f>SUM(F10:G10)</f>
        <v>3.6</v>
      </c>
    </row>
    <row r="10" spans="1:8" ht="15">
      <c r="A10" s="202"/>
      <c r="B10" s="114" t="s">
        <v>79</v>
      </c>
      <c r="C10" s="55"/>
      <c r="D10" s="55">
        <v>40</v>
      </c>
      <c r="E10" s="72">
        <v>90</v>
      </c>
      <c r="F10" s="72">
        <f>D10*E10/1000</f>
        <v>3.6</v>
      </c>
      <c r="G10" s="87"/>
      <c r="H10" s="62"/>
    </row>
    <row r="11" spans="1:8" ht="15">
      <c r="A11" s="202"/>
      <c r="B11" s="95" t="s">
        <v>82</v>
      </c>
      <c r="C11" s="54">
        <v>200</v>
      </c>
      <c r="D11" s="55"/>
      <c r="E11" s="72"/>
      <c r="F11" s="73"/>
      <c r="G11" s="73"/>
      <c r="H11" s="73">
        <f>SUM(F12:G13)</f>
        <v>1.455</v>
      </c>
    </row>
    <row r="12" spans="1:8" ht="15">
      <c r="A12" s="202"/>
      <c r="B12" s="114" t="s">
        <v>83</v>
      </c>
      <c r="C12" s="55"/>
      <c r="D12" s="55">
        <v>25</v>
      </c>
      <c r="E12" s="72">
        <v>45</v>
      </c>
      <c r="F12" s="72">
        <f>D12/1000*E12</f>
        <v>1.125</v>
      </c>
      <c r="G12" s="72"/>
      <c r="H12" s="92"/>
    </row>
    <row r="13" spans="1:8" ht="15">
      <c r="A13" s="202"/>
      <c r="B13" s="114" t="s">
        <v>9</v>
      </c>
      <c r="C13" s="55"/>
      <c r="D13" s="55">
        <v>6</v>
      </c>
      <c r="E13" s="72">
        <v>55</v>
      </c>
      <c r="F13" s="72">
        <f>D13*E13/1000</f>
        <v>0.33</v>
      </c>
      <c r="H13" s="93"/>
    </row>
    <row r="14" spans="1:8" ht="15.75" thickBot="1">
      <c r="A14" s="203"/>
      <c r="B14" s="115" t="s">
        <v>13</v>
      </c>
      <c r="C14" s="17"/>
      <c r="D14" s="46"/>
      <c r="E14" s="47"/>
      <c r="F14" s="18">
        <f>SUM(F9:F13)</f>
        <v>5.055</v>
      </c>
      <c r="G14" s="18">
        <f>SUM(G9:G13)</f>
        <v>0</v>
      </c>
      <c r="H14" s="18">
        <f>SUM(H9:H13)</f>
        <v>5.055</v>
      </c>
    </row>
    <row r="15" spans="1:8" ht="15">
      <c r="A15" s="201" t="s">
        <v>26</v>
      </c>
      <c r="B15" s="108" t="s">
        <v>95</v>
      </c>
      <c r="C15" s="117">
        <v>60</v>
      </c>
      <c r="D15" s="82"/>
      <c r="E15" s="72"/>
      <c r="F15" s="73"/>
      <c r="G15" s="73"/>
      <c r="H15" s="73">
        <f>SUM(F16:G17)</f>
        <v>7.5054</v>
      </c>
    </row>
    <row r="16" spans="1:8" ht="15">
      <c r="A16" s="202"/>
      <c r="B16" s="83" t="s">
        <v>73</v>
      </c>
      <c r="C16" s="84"/>
      <c r="D16" s="82">
        <v>60</v>
      </c>
      <c r="E16" s="72">
        <v>55.09</v>
      </c>
      <c r="F16" s="72">
        <f>D16*E16/1000</f>
        <v>3.3054</v>
      </c>
      <c r="G16" s="3"/>
      <c r="H16" s="74"/>
    </row>
    <row r="17" spans="1:8" s="179" customFormat="1" ht="15">
      <c r="A17" s="202"/>
      <c r="B17" s="114" t="s">
        <v>32</v>
      </c>
      <c r="C17" s="54"/>
      <c r="D17" s="55">
        <v>10</v>
      </c>
      <c r="E17" s="72">
        <v>420</v>
      </c>
      <c r="F17" s="72">
        <f>D17/1000*E17</f>
        <v>4.2</v>
      </c>
      <c r="G17" s="73"/>
      <c r="H17" s="73"/>
    </row>
    <row r="18" spans="1:8" ht="15">
      <c r="A18" s="202"/>
      <c r="B18" s="95" t="s">
        <v>47</v>
      </c>
      <c r="C18" s="54">
        <v>200</v>
      </c>
      <c r="D18" s="55"/>
      <c r="E18" s="68"/>
      <c r="F18" s="75"/>
      <c r="G18" s="73"/>
      <c r="H18" s="73">
        <f>SUM(F19:G20)</f>
        <v>1.4249999999999998</v>
      </c>
    </row>
    <row r="19" spans="1:8" ht="15">
      <c r="A19" s="202"/>
      <c r="B19" s="114" t="s">
        <v>12</v>
      </c>
      <c r="C19" s="55"/>
      <c r="D19" s="55">
        <v>1</v>
      </c>
      <c r="E19" s="85">
        <v>600</v>
      </c>
      <c r="F19" s="72">
        <f>D19*E19/1000</f>
        <v>0.6</v>
      </c>
      <c r="G19" s="72"/>
      <c r="H19" s="79"/>
    </row>
    <row r="20" spans="1:8" ht="15">
      <c r="A20" s="202"/>
      <c r="B20" s="114" t="s">
        <v>9</v>
      </c>
      <c r="C20" s="55"/>
      <c r="D20" s="55">
        <v>15</v>
      </c>
      <c r="E20" s="68">
        <v>55</v>
      </c>
      <c r="F20" s="72">
        <f>E20/1000*D20</f>
        <v>0.825</v>
      </c>
      <c r="H20" s="74"/>
    </row>
    <row r="21" spans="1:8" ht="15.75" thickBot="1">
      <c r="A21" s="203"/>
      <c r="B21" s="115" t="s">
        <v>13</v>
      </c>
      <c r="C21" s="27"/>
      <c r="D21" s="24"/>
      <c r="E21" s="45"/>
      <c r="F21" s="13">
        <f>SUM(F15:F20)</f>
        <v>8.930399999999999</v>
      </c>
      <c r="G21" s="13">
        <f>SUM(G15:G17)</f>
        <v>0</v>
      </c>
      <c r="H21" s="13">
        <f>SUM(H15:H20)</f>
        <v>8.930399999999999</v>
      </c>
    </row>
    <row r="22" spans="1:8" ht="15">
      <c r="A22" s="204" t="s">
        <v>27</v>
      </c>
      <c r="B22" s="15" t="s">
        <v>71</v>
      </c>
      <c r="C22" s="10"/>
      <c r="D22" s="22"/>
      <c r="E22" s="60"/>
      <c r="F22" s="61"/>
      <c r="G22" s="61"/>
      <c r="H22" s="61"/>
    </row>
    <row r="23" spans="1:8" ht="15">
      <c r="A23" s="205"/>
      <c r="B23" s="76" t="s">
        <v>19</v>
      </c>
      <c r="C23" s="107" t="s">
        <v>2</v>
      </c>
      <c r="D23" s="50" t="s">
        <v>3</v>
      </c>
      <c r="E23" s="60" t="s">
        <v>4</v>
      </c>
      <c r="F23" s="62" t="s">
        <v>6</v>
      </c>
      <c r="G23" s="62" t="s">
        <v>7</v>
      </c>
      <c r="H23" s="62" t="s">
        <v>5</v>
      </c>
    </row>
    <row r="24" spans="1:8" ht="15">
      <c r="A24" s="205"/>
      <c r="B24" s="116" t="s">
        <v>128</v>
      </c>
      <c r="C24" s="101">
        <v>40</v>
      </c>
      <c r="D24" s="102"/>
      <c r="E24" s="68"/>
      <c r="F24" s="69"/>
      <c r="G24" s="69"/>
      <c r="H24" s="69">
        <f>SUM(F25:G25)</f>
        <v>4</v>
      </c>
    </row>
    <row r="25" spans="1:8" ht="15">
      <c r="A25" s="205"/>
      <c r="B25" s="114" t="s">
        <v>129</v>
      </c>
      <c r="C25" s="55"/>
      <c r="D25" s="55">
        <v>40</v>
      </c>
      <c r="E25" s="68">
        <v>100</v>
      </c>
      <c r="F25" s="122">
        <f>D25/1000*E25</f>
        <v>4</v>
      </c>
      <c r="G25" s="68"/>
      <c r="H25" s="86"/>
    </row>
    <row r="26" spans="1:8" ht="15">
      <c r="A26" s="205"/>
      <c r="B26" s="78" t="s">
        <v>85</v>
      </c>
      <c r="C26" s="117">
        <v>200</v>
      </c>
      <c r="D26" s="82"/>
      <c r="E26" s="68"/>
      <c r="F26" s="68"/>
      <c r="G26" s="69"/>
      <c r="H26" s="69">
        <f>SUM(F27:G28)</f>
        <v>2.2249999999999996</v>
      </c>
    </row>
    <row r="27" spans="1:8" ht="15">
      <c r="A27" s="205"/>
      <c r="B27" s="83" t="s">
        <v>81</v>
      </c>
      <c r="C27" s="84"/>
      <c r="D27" s="82">
        <v>20</v>
      </c>
      <c r="E27" s="68">
        <v>70</v>
      </c>
      <c r="F27" s="68">
        <f>D27*E27/1000</f>
        <v>1.4</v>
      </c>
      <c r="G27" s="41"/>
      <c r="H27" s="86"/>
    </row>
    <row r="28" spans="1:8" ht="15">
      <c r="A28" s="205"/>
      <c r="B28" s="83" t="s">
        <v>9</v>
      </c>
      <c r="C28" s="84"/>
      <c r="D28" s="82">
        <v>15</v>
      </c>
      <c r="E28" s="68">
        <v>55</v>
      </c>
      <c r="F28" s="68">
        <f>D28*E28/1000</f>
        <v>0.825</v>
      </c>
      <c r="G28" s="81"/>
      <c r="H28" s="86"/>
    </row>
    <row r="29" spans="1:8" ht="15.75" thickBot="1">
      <c r="A29" s="206"/>
      <c r="B29" s="16" t="s">
        <v>13</v>
      </c>
      <c r="C29" s="17"/>
      <c r="D29" s="46"/>
      <c r="E29" s="47"/>
      <c r="F29" s="18">
        <f>SUM(F25:F28)</f>
        <v>6.2250000000000005</v>
      </c>
      <c r="G29" s="18">
        <f>SUM(G24:G28)</f>
        <v>0</v>
      </c>
      <c r="H29" s="18">
        <f>SUM(H24:H28)</f>
        <v>6.225</v>
      </c>
    </row>
    <row r="30" spans="1:8" ht="15">
      <c r="A30" s="201" t="s">
        <v>28</v>
      </c>
      <c r="B30" s="95" t="s">
        <v>74</v>
      </c>
      <c r="C30" s="54">
        <v>40</v>
      </c>
      <c r="D30" s="55"/>
      <c r="E30" s="71"/>
      <c r="F30" s="75"/>
      <c r="G30" s="73"/>
      <c r="H30" s="61">
        <f>SUM(F31:G32)</f>
        <v>3.6</v>
      </c>
    </row>
    <row r="31" spans="1:8" ht="15">
      <c r="A31" s="202"/>
      <c r="B31" s="114" t="s">
        <v>79</v>
      </c>
      <c r="C31" s="55"/>
      <c r="D31" s="55">
        <v>40</v>
      </c>
      <c r="E31" s="72">
        <v>90</v>
      </c>
      <c r="F31" s="72">
        <f>D31*E31/1000</f>
        <v>3.6</v>
      </c>
      <c r="G31" s="87"/>
      <c r="H31" s="62"/>
    </row>
    <row r="32" spans="1:8" ht="15">
      <c r="A32" s="202"/>
      <c r="B32" s="95" t="s">
        <v>47</v>
      </c>
      <c r="C32" s="54">
        <v>200</v>
      </c>
      <c r="D32" s="55"/>
      <c r="E32" s="68"/>
      <c r="F32" s="75"/>
      <c r="G32" s="73"/>
      <c r="H32" s="73">
        <f>SUM(F33:G34)</f>
        <v>1.4249999999999998</v>
      </c>
    </row>
    <row r="33" spans="1:8" ht="15">
      <c r="A33" s="202"/>
      <c r="B33" s="114" t="s">
        <v>12</v>
      </c>
      <c r="C33" s="55"/>
      <c r="D33" s="55">
        <v>1</v>
      </c>
      <c r="E33" s="85">
        <v>600</v>
      </c>
      <c r="F33" s="72">
        <f>D33*E33/1000</f>
        <v>0.6</v>
      </c>
      <c r="G33" s="72"/>
      <c r="H33" s="79"/>
    </row>
    <row r="34" spans="1:8" ht="15" customHeight="1">
      <c r="A34" s="202"/>
      <c r="B34" s="114" t="s">
        <v>9</v>
      </c>
      <c r="C34" s="55"/>
      <c r="D34" s="55">
        <v>15</v>
      </c>
      <c r="E34" s="68">
        <v>55</v>
      </c>
      <c r="F34" s="72">
        <f>E34/1000*D34</f>
        <v>0.825</v>
      </c>
      <c r="H34" s="74"/>
    </row>
    <row r="35" spans="1:8" ht="15.75" thickBot="1">
      <c r="A35" s="203"/>
      <c r="B35" s="115" t="s">
        <v>13</v>
      </c>
      <c r="C35" s="27"/>
      <c r="D35" s="24"/>
      <c r="E35" s="45"/>
      <c r="F35" s="13">
        <f>SUM(F30:F34)</f>
        <v>5.025</v>
      </c>
      <c r="G35" s="13">
        <f>SUM(G30:G34)</f>
        <v>0</v>
      </c>
      <c r="H35" s="13">
        <f>SUM(H30:H34)</f>
        <v>5.025</v>
      </c>
    </row>
    <row r="36" spans="2:8" ht="15">
      <c r="B36" s="182" t="s">
        <v>87</v>
      </c>
      <c r="C36" s="183"/>
      <c r="D36" s="184"/>
      <c r="E36" s="185"/>
      <c r="F36" s="181">
        <f>SUM(F8,F14,F21,F29,F35)/5</f>
        <v>6.29208</v>
      </c>
      <c r="G36" s="181"/>
      <c r="H36" s="181">
        <f>SUM(H8,H14,H21,H29,H35)/5</f>
        <v>6.29208</v>
      </c>
    </row>
    <row r="37" spans="2:8" ht="15">
      <c r="B37" s="182"/>
      <c r="C37" s="183"/>
      <c r="D37" s="184"/>
      <c r="E37" s="185"/>
      <c r="F37" s="181"/>
      <c r="G37" s="181"/>
      <c r="H37" s="181"/>
    </row>
    <row r="51" ht="15" customHeight="1"/>
    <row r="83" ht="15" customHeight="1"/>
    <row r="101" ht="15" customHeight="1"/>
  </sheetData>
  <sheetProtection/>
  <mergeCells count="12">
    <mergeCell ref="G36:G37"/>
    <mergeCell ref="H36:H37"/>
    <mergeCell ref="D36:D37"/>
    <mergeCell ref="E36:E37"/>
    <mergeCell ref="B36:B37"/>
    <mergeCell ref="C36:C37"/>
    <mergeCell ref="A1:A8"/>
    <mergeCell ref="A9:A14"/>
    <mergeCell ref="A15:A21"/>
    <mergeCell ref="A22:A29"/>
    <mergeCell ref="A30:A35"/>
    <mergeCell ref="F36:F37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tabSelected="1" zoomScalePageLayoutView="0" workbookViewId="0" topLeftCell="A16">
      <selection activeCell="B17" sqref="A17:IV17"/>
    </sheetView>
  </sheetViews>
  <sheetFormatPr defaultColWidth="9.140625" defaultRowHeight="15"/>
  <cols>
    <col min="2" max="2" width="14.8515625" style="1" customWidth="1"/>
    <col min="3" max="8" width="9.140625" style="1" customWidth="1"/>
  </cols>
  <sheetData>
    <row r="1" spans="1:8" ht="15" customHeight="1">
      <c r="A1" s="201" t="s">
        <v>24</v>
      </c>
      <c r="B1" s="113" t="s">
        <v>80</v>
      </c>
      <c r="C1" s="10"/>
      <c r="D1" s="22"/>
      <c r="E1" s="14"/>
      <c r="F1" s="11"/>
      <c r="G1" s="11"/>
      <c r="H1" s="11"/>
    </row>
    <row r="2" spans="1:8" ht="15">
      <c r="A2" s="202"/>
      <c r="B2" s="106" t="s">
        <v>19</v>
      </c>
      <c r="C2" s="140" t="s">
        <v>2</v>
      </c>
      <c r="D2" s="50" t="s">
        <v>3</v>
      </c>
      <c r="E2" s="60" t="s">
        <v>4</v>
      </c>
      <c r="F2" s="62" t="s">
        <v>6</v>
      </c>
      <c r="G2" s="62" t="s">
        <v>7</v>
      </c>
      <c r="H2" s="62" t="s">
        <v>5</v>
      </c>
    </row>
    <row r="3" spans="1:8" ht="15">
      <c r="A3" s="202"/>
      <c r="B3" s="116" t="s">
        <v>128</v>
      </c>
      <c r="C3" s="101">
        <v>40</v>
      </c>
      <c r="D3" s="102"/>
      <c r="E3" s="68"/>
      <c r="F3" s="69"/>
      <c r="G3" s="69"/>
      <c r="H3" s="69">
        <f>SUM(F4:G4)</f>
        <v>4</v>
      </c>
    </row>
    <row r="4" spans="1:8" ht="15">
      <c r="A4" s="202"/>
      <c r="B4" s="114" t="s">
        <v>129</v>
      </c>
      <c r="C4" s="55"/>
      <c r="D4" s="55">
        <v>40</v>
      </c>
      <c r="E4" s="68">
        <v>100</v>
      </c>
      <c r="F4" s="122">
        <f>D4/1000*E4</f>
        <v>4</v>
      </c>
      <c r="G4" s="68"/>
      <c r="H4" s="86"/>
    </row>
    <row r="5" spans="1:8" ht="15">
      <c r="A5" s="202"/>
      <c r="B5" s="78" t="s">
        <v>85</v>
      </c>
      <c r="C5" s="117">
        <v>200</v>
      </c>
      <c r="D5" s="82"/>
      <c r="E5" s="68"/>
      <c r="F5" s="68"/>
      <c r="G5" s="69"/>
      <c r="H5" s="69">
        <f>SUM(F6:G7)</f>
        <v>2.2249999999999996</v>
      </c>
    </row>
    <row r="6" spans="1:8" ht="15">
      <c r="A6" s="202"/>
      <c r="B6" s="83" t="s">
        <v>81</v>
      </c>
      <c r="C6" s="84"/>
      <c r="D6" s="82">
        <v>20</v>
      </c>
      <c r="E6" s="68">
        <v>70</v>
      </c>
      <c r="F6" s="68">
        <f>D6*E6/1000</f>
        <v>1.4</v>
      </c>
      <c r="G6" s="41"/>
      <c r="H6" s="86"/>
    </row>
    <row r="7" spans="1:8" ht="15">
      <c r="A7" s="202"/>
      <c r="B7" s="83" t="s">
        <v>9</v>
      </c>
      <c r="C7" s="84"/>
      <c r="D7" s="82">
        <v>15</v>
      </c>
      <c r="E7" s="68">
        <v>55</v>
      </c>
      <c r="F7" s="68">
        <f>D7*E7/1000</f>
        <v>0.825</v>
      </c>
      <c r="G7" s="81"/>
      <c r="H7" s="86"/>
    </row>
    <row r="8" spans="1:8" ht="15.75" thickBot="1">
      <c r="A8" s="203"/>
      <c r="B8" s="115" t="s">
        <v>13</v>
      </c>
      <c r="C8" s="17"/>
      <c r="D8" s="46"/>
      <c r="E8" s="47"/>
      <c r="F8" s="18">
        <f>SUM(F3:F7)</f>
        <v>6.2250000000000005</v>
      </c>
      <c r="G8" s="18">
        <f>SUM(G3:G7)</f>
        <v>0</v>
      </c>
      <c r="H8" s="18">
        <f>SUM(H3:H7)</f>
        <v>6.225</v>
      </c>
    </row>
    <row r="9" spans="1:8" ht="15">
      <c r="A9" s="201" t="s">
        <v>25</v>
      </c>
      <c r="B9" s="95" t="s">
        <v>74</v>
      </c>
      <c r="C9" s="54">
        <v>40</v>
      </c>
      <c r="D9" s="55"/>
      <c r="E9" s="71"/>
      <c r="F9" s="75"/>
      <c r="G9" s="73"/>
      <c r="H9" s="61">
        <f>SUM(F10:G10)</f>
        <v>3.6</v>
      </c>
    </row>
    <row r="10" spans="1:8" ht="15" customHeight="1">
      <c r="A10" s="202"/>
      <c r="B10" s="114" t="s">
        <v>79</v>
      </c>
      <c r="C10" s="55"/>
      <c r="D10" s="55">
        <v>40</v>
      </c>
      <c r="E10" s="72">
        <v>90</v>
      </c>
      <c r="F10" s="72">
        <f>D10*E10/1000</f>
        <v>3.6</v>
      </c>
      <c r="G10" s="87"/>
      <c r="H10" s="62"/>
    </row>
    <row r="11" spans="1:8" ht="15">
      <c r="A11" s="202"/>
      <c r="B11" s="95" t="s">
        <v>82</v>
      </c>
      <c r="C11" s="54">
        <v>200</v>
      </c>
      <c r="D11" s="55"/>
      <c r="E11" s="72"/>
      <c r="F11" s="73"/>
      <c r="G11" s="73"/>
      <c r="H11" s="73">
        <f>SUM(F12:G13)</f>
        <v>1.455</v>
      </c>
    </row>
    <row r="12" spans="1:8" ht="26.25">
      <c r="A12" s="202"/>
      <c r="B12" s="114" t="s">
        <v>83</v>
      </c>
      <c r="C12" s="55"/>
      <c r="D12" s="55">
        <v>25</v>
      </c>
      <c r="E12" s="72">
        <v>45</v>
      </c>
      <c r="F12" s="72">
        <f>D12/1000*E12</f>
        <v>1.125</v>
      </c>
      <c r="G12" s="72"/>
      <c r="H12" s="92"/>
    </row>
    <row r="13" spans="1:8" ht="15">
      <c r="A13" s="202"/>
      <c r="B13" s="114" t="s">
        <v>9</v>
      </c>
      <c r="C13" s="55"/>
      <c r="D13" s="55">
        <v>6</v>
      </c>
      <c r="E13" s="72">
        <v>55</v>
      </c>
      <c r="F13" s="72">
        <f>D13*E13/1000</f>
        <v>0.33</v>
      </c>
      <c r="H13" s="93"/>
    </row>
    <row r="14" spans="1:8" ht="15.75" thickBot="1">
      <c r="A14" s="203"/>
      <c r="B14" s="115" t="s">
        <v>13</v>
      </c>
      <c r="C14" s="17"/>
      <c r="D14" s="46"/>
      <c r="E14" s="47"/>
      <c r="F14" s="18">
        <f>SUM(F9:F13)</f>
        <v>5.055</v>
      </c>
      <c r="G14" s="18">
        <f>SUM(G9:G13)</f>
        <v>0</v>
      </c>
      <c r="H14" s="18">
        <f>SUM(H9:H13)</f>
        <v>5.055</v>
      </c>
    </row>
    <row r="15" spans="1:8" ht="25.5">
      <c r="A15" s="201" t="s">
        <v>26</v>
      </c>
      <c r="B15" s="108" t="s">
        <v>72</v>
      </c>
      <c r="C15" s="117">
        <v>60</v>
      </c>
      <c r="D15" s="82"/>
      <c r="E15" s="72"/>
      <c r="F15" s="73"/>
      <c r="G15" s="73"/>
      <c r="H15" s="73">
        <f>SUM(F16:G17)</f>
        <v>7.5054</v>
      </c>
    </row>
    <row r="16" spans="1:8" ht="15" customHeight="1">
      <c r="A16" s="202"/>
      <c r="B16" s="83" t="s">
        <v>73</v>
      </c>
      <c r="C16" s="84"/>
      <c r="D16" s="82">
        <v>60</v>
      </c>
      <c r="E16" s="72">
        <v>55.09</v>
      </c>
      <c r="F16" s="72">
        <f>D16*E16/1000</f>
        <v>3.3054</v>
      </c>
      <c r="G16" s="3"/>
      <c r="H16" s="74"/>
    </row>
    <row r="17" spans="1:8" s="179" customFormat="1" ht="15">
      <c r="A17" s="202"/>
      <c r="B17" s="114" t="s">
        <v>32</v>
      </c>
      <c r="C17" s="54"/>
      <c r="D17" s="55">
        <v>10</v>
      </c>
      <c r="E17" s="72">
        <v>420</v>
      </c>
      <c r="F17" s="72">
        <f>D17/1000*E17</f>
        <v>4.2</v>
      </c>
      <c r="G17" s="73"/>
      <c r="H17" s="73"/>
    </row>
    <row r="18" spans="1:8" ht="15">
      <c r="A18" s="202"/>
      <c r="B18" s="95" t="s">
        <v>47</v>
      </c>
      <c r="C18" s="54">
        <v>200</v>
      </c>
      <c r="D18" s="55"/>
      <c r="E18" s="68"/>
      <c r="F18" s="75"/>
      <c r="G18" s="73"/>
      <c r="H18" s="73">
        <f>SUM(F19:G20)</f>
        <v>1.4249999999999998</v>
      </c>
    </row>
    <row r="19" spans="1:8" ht="15">
      <c r="A19" s="202"/>
      <c r="B19" s="114" t="s">
        <v>12</v>
      </c>
      <c r="C19" s="55"/>
      <c r="D19" s="55">
        <v>1</v>
      </c>
      <c r="E19" s="85">
        <v>600</v>
      </c>
      <c r="F19" s="72">
        <f>D19*E19/1000</f>
        <v>0.6</v>
      </c>
      <c r="G19" s="72"/>
      <c r="H19" s="79"/>
    </row>
    <row r="20" spans="1:8" ht="15">
      <c r="A20" s="202"/>
      <c r="B20" s="114" t="s">
        <v>9</v>
      </c>
      <c r="C20" s="55"/>
      <c r="D20" s="55">
        <v>15</v>
      </c>
      <c r="E20" s="68">
        <v>55</v>
      </c>
      <c r="F20" s="72">
        <f>E20/1000*D20</f>
        <v>0.825</v>
      </c>
      <c r="H20" s="74"/>
    </row>
    <row r="21" spans="1:8" ht="15" customHeight="1" thickBot="1">
      <c r="A21" s="203"/>
      <c r="B21" s="115" t="s">
        <v>13</v>
      </c>
      <c r="C21" s="27"/>
      <c r="D21" s="24"/>
      <c r="E21" s="45"/>
      <c r="F21" s="13">
        <f>SUM(F15:F20)</f>
        <v>8.930399999999999</v>
      </c>
      <c r="G21" s="13">
        <f>SUM(G15:G17)</f>
        <v>0</v>
      </c>
      <c r="H21" s="13">
        <f>SUM(H15:H20)</f>
        <v>8.930399999999999</v>
      </c>
    </row>
    <row r="22" spans="1:8" ht="15">
      <c r="A22" s="204" t="s">
        <v>27</v>
      </c>
      <c r="B22" s="15" t="s">
        <v>71</v>
      </c>
      <c r="C22" s="10"/>
      <c r="D22" s="22"/>
      <c r="E22" s="60"/>
      <c r="F22" s="61"/>
      <c r="G22" s="61"/>
      <c r="H22" s="61"/>
    </row>
    <row r="23" spans="1:8" ht="15">
      <c r="A23" s="205"/>
      <c r="B23" s="76" t="s">
        <v>19</v>
      </c>
      <c r="C23" s="140" t="s">
        <v>2</v>
      </c>
      <c r="D23" s="50" t="s">
        <v>3</v>
      </c>
      <c r="E23" s="60" t="s">
        <v>4</v>
      </c>
      <c r="F23" s="62" t="s">
        <v>6</v>
      </c>
      <c r="G23" s="62" t="s">
        <v>7</v>
      </c>
      <c r="H23" s="62" t="s">
        <v>5</v>
      </c>
    </row>
    <row r="24" spans="1:8" ht="15">
      <c r="A24" s="205"/>
      <c r="B24" s="116" t="s">
        <v>128</v>
      </c>
      <c r="C24" s="101">
        <v>40</v>
      </c>
      <c r="D24" s="102"/>
      <c r="E24" s="68"/>
      <c r="F24" s="69"/>
      <c r="G24" s="69"/>
      <c r="H24" s="69">
        <f>SUM(F25:G25)</f>
        <v>4</v>
      </c>
    </row>
    <row r="25" spans="1:8" ht="15">
      <c r="A25" s="205"/>
      <c r="B25" s="114" t="s">
        <v>129</v>
      </c>
      <c r="C25" s="55"/>
      <c r="D25" s="55">
        <v>40</v>
      </c>
      <c r="E25" s="68">
        <v>100</v>
      </c>
      <c r="F25" s="122">
        <f>D25/1000*E25</f>
        <v>4</v>
      </c>
      <c r="G25" s="68"/>
      <c r="H25" s="86"/>
    </row>
    <row r="26" spans="1:8" ht="15">
      <c r="A26" s="205"/>
      <c r="B26" s="78" t="s">
        <v>85</v>
      </c>
      <c r="C26" s="117">
        <v>200</v>
      </c>
      <c r="D26" s="82"/>
      <c r="E26" s="68"/>
      <c r="F26" s="68"/>
      <c r="G26" s="69"/>
      <c r="H26" s="69">
        <f>SUM(F27:G28)</f>
        <v>2.2249999999999996</v>
      </c>
    </row>
    <row r="27" spans="1:8" ht="15">
      <c r="A27" s="205"/>
      <c r="B27" s="83" t="s">
        <v>81</v>
      </c>
      <c r="C27" s="84"/>
      <c r="D27" s="82">
        <v>20</v>
      </c>
      <c r="E27" s="68">
        <v>70</v>
      </c>
      <c r="F27" s="68">
        <f>D27*E27/1000</f>
        <v>1.4</v>
      </c>
      <c r="G27" s="41"/>
      <c r="H27" s="86"/>
    </row>
    <row r="28" spans="1:8" ht="15">
      <c r="A28" s="205"/>
      <c r="B28" s="83" t="s">
        <v>9</v>
      </c>
      <c r="C28" s="84"/>
      <c r="D28" s="82">
        <v>15</v>
      </c>
      <c r="E28" s="68">
        <v>55</v>
      </c>
      <c r="F28" s="68">
        <f>D28*E28/1000</f>
        <v>0.825</v>
      </c>
      <c r="G28" s="81"/>
      <c r="H28" s="86"/>
    </row>
    <row r="29" spans="1:8" ht="15.75" thickBot="1">
      <c r="A29" s="206"/>
      <c r="B29" s="16" t="s">
        <v>13</v>
      </c>
      <c r="C29" s="17"/>
      <c r="D29" s="46"/>
      <c r="E29" s="47"/>
      <c r="F29" s="18">
        <f>SUM(F25:F28)</f>
        <v>6.2250000000000005</v>
      </c>
      <c r="G29" s="18">
        <f>SUM(G24:G28)</f>
        <v>0</v>
      </c>
      <c r="H29" s="18">
        <f>SUM(H24:H28)</f>
        <v>6.225</v>
      </c>
    </row>
    <row r="30" spans="1:8" ht="15" customHeight="1">
      <c r="A30" s="201" t="s">
        <v>28</v>
      </c>
      <c r="B30" s="95" t="s">
        <v>74</v>
      </c>
      <c r="C30" s="54">
        <v>40</v>
      </c>
      <c r="D30" s="55"/>
      <c r="E30" s="71"/>
      <c r="F30" s="75"/>
      <c r="G30" s="73"/>
      <c r="H30" s="61">
        <f>SUM(F31:G32)</f>
        <v>3.6</v>
      </c>
    </row>
    <row r="31" spans="1:8" ht="15">
      <c r="A31" s="202"/>
      <c r="B31" s="114" t="s">
        <v>79</v>
      </c>
      <c r="C31" s="55"/>
      <c r="D31" s="55">
        <v>40</v>
      </c>
      <c r="E31" s="72">
        <v>90</v>
      </c>
      <c r="F31" s="72">
        <f>D31*E31/1000</f>
        <v>3.6</v>
      </c>
      <c r="G31" s="87"/>
      <c r="H31" s="62"/>
    </row>
    <row r="32" spans="1:8" ht="15">
      <c r="A32" s="202"/>
      <c r="B32" s="95" t="s">
        <v>47</v>
      </c>
      <c r="C32" s="54">
        <v>200</v>
      </c>
      <c r="D32" s="55"/>
      <c r="E32" s="68"/>
      <c r="F32" s="75"/>
      <c r="G32" s="73"/>
      <c r="H32" s="73">
        <f>SUM(F33:G34)</f>
        <v>1.4249999999999998</v>
      </c>
    </row>
    <row r="33" spans="1:8" ht="15">
      <c r="A33" s="202"/>
      <c r="B33" s="114" t="s">
        <v>12</v>
      </c>
      <c r="C33" s="55"/>
      <c r="D33" s="55">
        <v>1</v>
      </c>
      <c r="E33" s="85">
        <v>600</v>
      </c>
      <c r="F33" s="72">
        <f>D33*E33/1000</f>
        <v>0.6</v>
      </c>
      <c r="G33" s="72"/>
      <c r="H33" s="79"/>
    </row>
    <row r="34" spans="1:8" ht="15">
      <c r="A34" s="202"/>
      <c r="B34" s="114" t="s">
        <v>9</v>
      </c>
      <c r="C34" s="55"/>
      <c r="D34" s="55">
        <v>15</v>
      </c>
      <c r="E34" s="68">
        <v>55</v>
      </c>
      <c r="F34" s="72">
        <f>E34/1000*D34</f>
        <v>0.825</v>
      </c>
      <c r="H34" s="74"/>
    </row>
    <row r="35" spans="1:8" ht="15.75" thickBot="1">
      <c r="A35" s="203"/>
      <c r="B35" s="115" t="s">
        <v>13</v>
      </c>
      <c r="C35" s="27"/>
      <c r="D35" s="24"/>
      <c r="E35" s="45"/>
      <c r="F35" s="13">
        <f>SUM(F30:F34)</f>
        <v>5.025</v>
      </c>
      <c r="G35" s="13">
        <f>SUM(G30:G34)</f>
        <v>0</v>
      </c>
      <c r="H35" s="13">
        <f>SUM(H30:H34)</f>
        <v>5.025</v>
      </c>
    </row>
    <row r="36" spans="2:8" ht="15" customHeight="1">
      <c r="B36" s="182" t="s">
        <v>87</v>
      </c>
      <c r="C36" s="183"/>
      <c r="D36" s="184"/>
      <c r="E36" s="185"/>
      <c r="F36" s="181">
        <f>SUM(F8,F14,F21,F29,F35)/5</f>
        <v>6.29208</v>
      </c>
      <c r="G36" s="181"/>
      <c r="H36" s="181">
        <f>SUM(H8,H14,H21,H29,H35)/5</f>
        <v>6.29208</v>
      </c>
    </row>
    <row r="37" spans="2:8" ht="15">
      <c r="B37" s="182"/>
      <c r="C37" s="183"/>
      <c r="D37" s="184"/>
      <c r="E37" s="185"/>
      <c r="F37" s="181"/>
      <c r="G37" s="181"/>
      <c r="H37" s="181"/>
    </row>
  </sheetData>
  <sheetProtection/>
  <mergeCells count="12">
    <mergeCell ref="A1:A8"/>
    <mergeCell ref="A9:A14"/>
    <mergeCell ref="A15:A21"/>
    <mergeCell ref="A22:A29"/>
    <mergeCell ref="A30:A35"/>
    <mergeCell ref="H36:H37"/>
    <mergeCell ref="B36:B37"/>
    <mergeCell ref="C36:C37"/>
    <mergeCell ref="D36:D37"/>
    <mergeCell ref="E36:E37"/>
    <mergeCell ref="F36:F37"/>
    <mergeCell ref="G36:G37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Михаил</cp:lastModifiedBy>
  <cp:lastPrinted>2021-07-07T05:09:22Z</cp:lastPrinted>
  <dcterms:created xsi:type="dcterms:W3CDTF">2015-09-16T09:34:56Z</dcterms:created>
  <dcterms:modified xsi:type="dcterms:W3CDTF">2021-09-04T16:15:21Z</dcterms:modified>
  <cp:category/>
  <cp:version/>
  <cp:contentType/>
  <cp:contentStatus/>
</cp:coreProperties>
</file>